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3_1200_1_basil_11_1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CE25" i="1" l="1"/>
  <c r="CD25" i="1"/>
  <c r="CC25" i="1"/>
  <c r="P25" i="1" s="1"/>
  <c r="CA25" i="1"/>
  <c r="O25" i="1" s="1"/>
  <c r="BS25" i="1"/>
  <c r="BP25" i="1"/>
  <c r="BQ25" i="1" s="1"/>
  <c r="BT25" i="1" s="1"/>
  <c r="BK25" i="1"/>
  <c r="BJ25" i="1"/>
  <c r="BI25" i="1"/>
  <c r="BG25" i="1"/>
  <c r="BH25" i="1" s="1"/>
  <c r="AD25" i="1" s="1"/>
  <c r="AH25" i="1"/>
  <c r="AJ25" i="1" s="1"/>
  <c r="Y25" i="1"/>
  <c r="X25" i="1"/>
  <c r="V25" i="1"/>
  <c r="CB25" i="1" s="1"/>
  <c r="Q25" i="1"/>
  <c r="AC25" i="1" s="1"/>
  <c r="Q13" i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C13" i="1"/>
  <c r="P13" i="1" s="1"/>
  <c r="CD13" i="1"/>
  <c r="CE13" i="1"/>
  <c r="Q14" i="1"/>
  <c r="V14" i="1"/>
  <c r="CB14" i="1" s="1"/>
  <c r="X14" i="1"/>
  <c r="Y14" i="1"/>
  <c r="AH14" i="1"/>
  <c r="AJ14" i="1" s="1"/>
  <c r="BG14" i="1"/>
  <c r="BH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E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E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AC20" i="1" l="1"/>
  <c r="BT22" i="1"/>
  <c r="BT21" i="1"/>
  <c r="AC23" i="1"/>
  <c r="BT17" i="1"/>
  <c r="BH24" i="1"/>
  <c r="AD24" i="1" s="1"/>
  <c r="BH20" i="1"/>
  <c r="AD20" i="1" s="1"/>
  <c r="AC22" i="1"/>
  <c r="BH18" i="1"/>
  <c r="AD18" i="1" s="1"/>
  <c r="E25" i="1"/>
  <c r="W25" i="1" s="1"/>
  <c r="W24" i="1"/>
  <c r="BT24" i="1"/>
  <c r="W18" i="1"/>
  <c r="AC24" i="1"/>
  <c r="W22" i="1"/>
  <c r="BT15" i="1"/>
  <c r="BY18" i="1"/>
  <c r="BT14" i="1"/>
  <c r="BT19" i="1"/>
  <c r="BT20" i="1"/>
  <c r="BT23" i="1"/>
  <c r="BT18" i="1"/>
  <c r="AC14" i="1"/>
  <c r="BT16" i="1"/>
  <c r="CB20" i="1"/>
  <c r="W20" i="1" s="1"/>
  <c r="E14" i="1"/>
  <c r="W14" i="1" s="1"/>
  <c r="BY20" i="1"/>
  <c r="AC18" i="1"/>
  <c r="BL25" i="1"/>
  <c r="AF25" i="1" s="1"/>
  <c r="BM25" i="1" s="1"/>
  <c r="BN25" i="1" s="1"/>
  <c r="BO25" i="1" s="1"/>
  <c r="BR25" i="1" s="1"/>
  <c r="F25" i="1" s="1"/>
  <c r="BU25" i="1" s="1"/>
  <c r="AC19" i="1"/>
  <c r="AC15" i="1"/>
  <c r="AC13" i="1"/>
  <c r="BY24" i="1"/>
  <c r="BH22" i="1"/>
  <c r="AD22" i="1" s="1"/>
  <c r="AC17" i="1"/>
  <c r="BL14" i="1"/>
  <c r="AF14" i="1" s="1"/>
  <c r="BM14" i="1" s="1"/>
  <c r="BN14" i="1" s="1"/>
  <c r="BO14" i="1" s="1"/>
  <c r="BR14" i="1" s="1"/>
  <c r="F14" i="1" s="1"/>
  <c r="BU14" i="1" s="1"/>
  <c r="BY22" i="1"/>
  <c r="AC16" i="1"/>
  <c r="AC21" i="1"/>
  <c r="E16" i="1"/>
  <c r="W16" i="1" s="1"/>
  <c r="BT13" i="1"/>
  <c r="W15" i="1"/>
  <c r="BY15" i="1"/>
  <c r="BY17" i="1"/>
  <c r="W17" i="1"/>
  <c r="W19" i="1"/>
  <c r="BY19" i="1"/>
  <c r="BL16" i="1"/>
  <c r="AF16" i="1" s="1"/>
  <c r="BM16" i="1" s="1"/>
  <c r="AD14" i="1"/>
  <c r="W23" i="1"/>
  <c r="BY23" i="1"/>
  <c r="AD16" i="1"/>
  <c r="BY21" i="1"/>
  <c r="W21" i="1"/>
  <c r="BY13" i="1"/>
  <c r="W13" i="1"/>
  <c r="BH23" i="1"/>
  <c r="BL23" i="1" s="1"/>
  <c r="AF23" i="1" s="1"/>
  <c r="BM23" i="1" s="1"/>
  <c r="BH19" i="1"/>
  <c r="BH15" i="1"/>
  <c r="BH21" i="1"/>
  <c r="BH17" i="1"/>
  <c r="BH13" i="1"/>
  <c r="BL13" i="1" s="1"/>
  <c r="AF13" i="1" s="1"/>
  <c r="BM13" i="1" s="1"/>
  <c r="G14" i="1" l="1"/>
  <c r="BV14" i="1" s="1"/>
  <c r="G25" i="1"/>
  <c r="BV25" i="1" s="1"/>
  <c r="BL24" i="1"/>
  <c r="AF24" i="1" s="1"/>
  <c r="BM24" i="1" s="1"/>
  <c r="AE24" i="1" s="1"/>
  <c r="BL18" i="1"/>
  <c r="AF18" i="1" s="1"/>
  <c r="BM18" i="1" s="1"/>
  <c r="BN18" i="1" s="1"/>
  <c r="BO18" i="1" s="1"/>
  <c r="BR18" i="1" s="1"/>
  <c r="F18" i="1" s="1"/>
  <c r="BU18" i="1" s="1"/>
  <c r="G18" i="1" s="1"/>
  <c r="BW18" i="1" s="1"/>
  <c r="BL20" i="1"/>
  <c r="AF20" i="1" s="1"/>
  <c r="BM20" i="1" s="1"/>
  <c r="AE20" i="1" s="1"/>
  <c r="AE25" i="1"/>
  <c r="BY25" i="1"/>
  <c r="BY14" i="1"/>
  <c r="AE14" i="1"/>
  <c r="BY16" i="1"/>
  <c r="BL22" i="1"/>
  <c r="AF22" i="1" s="1"/>
  <c r="BM22" i="1" s="1"/>
  <c r="BW25" i="1"/>
  <c r="BX25" i="1"/>
  <c r="BN13" i="1"/>
  <c r="BO13" i="1" s="1"/>
  <c r="BR13" i="1" s="1"/>
  <c r="F13" i="1" s="1"/>
  <c r="BU13" i="1" s="1"/>
  <c r="G13" i="1" s="1"/>
  <c r="AE13" i="1"/>
  <c r="AE23" i="1"/>
  <c r="BN23" i="1"/>
  <c r="BO23" i="1" s="1"/>
  <c r="BR23" i="1" s="1"/>
  <c r="F23" i="1" s="1"/>
  <c r="BU23" i="1" s="1"/>
  <c r="G23" i="1" s="1"/>
  <c r="AD21" i="1"/>
  <c r="BX14" i="1"/>
  <c r="BL21" i="1"/>
  <c r="AF21" i="1" s="1"/>
  <c r="BM21" i="1" s="1"/>
  <c r="AD15" i="1"/>
  <c r="BL15" i="1"/>
  <c r="AF15" i="1" s="1"/>
  <c r="BM15" i="1" s="1"/>
  <c r="AD19" i="1"/>
  <c r="AD23" i="1"/>
  <c r="BL19" i="1"/>
  <c r="AF19" i="1" s="1"/>
  <c r="BM19" i="1" s="1"/>
  <c r="AD17" i="1"/>
  <c r="BL17" i="1"/>
  <c r="AF17" i="1" s="1"/>
  <c r="BM17" i="1" s="1"/>
  <c r="AE16" i="1"/>
  <c r="BN16" i="1"/>
  <c r="BO16" i="1" s="1"/>
  <c r="BR16" i="1" s="1"/>
  <c r="F16" i="1" s="1"/>
  <c r="AD13" i="1"/>
  <c r="BW14" i="1" l="1"/>
  <c r="AE18" i="1"/>
  <c r="BN20" i="1"/>
  <c r="BO20" i="1" s="1"/>
  <c r="BR20" i="1" s="1"/>
  <c r="F20" i="1" s="1"/>
  <c r="BU20" i="1" s="1"/>
  <c r="G20" i="1" s="1"/>
  <c r="BW20" i="1" s="1"/>
  <c r="BN24" i="1"/>
  <c r="BO24" i="1" s="1"/>
  <c r="BR24" i="1" s="1"/>
  <c r="F24" i="1" s="1"/>
  <c r="BU24" i="1" s="1"/>
  <c r="G24" i="1" s="1"/>
  <c r="BW24" i="1" s="1"/>
  <c r="BZ14" i="1"/>
  <c r="BZ25" i="1"/>
  <c r="BV18" i="1"/>
  <c r="BX13" i="1"/>
  <c r="BZ13" i="1" s="1"/>
  <c r="BX18" i="1"/>
  <c r="BZ18" i="1" s="1"/>
  <c r="BN22" i="1"/>
  <c r="BO22" i="1" s="1"/>
  <c r="BR22" i="1" s="1"/>
  <c r="F22" i="1" s="1"/>
  <c r="AE22" i="1"/>
  <c r="BU16" i="1"/>
  <c r="G16" i="1" s="1"/>
  <c r="BX16" i="1"/>
  <c r="BZ16" i="1" s="1"/>
  <c r="AE19" i="1"/>
  <c r="BN19" i="1"/>
  <c r="BO19" i="1" s="1"/>
  <c r="BR19" i="1" s="1"/>
  <c r="F19" i="1" s="1"/>
  <c r="BU19" i="1" s="1"/>
  <c r="G19" i="1" s="1"/>
  <c r="AE15" i="1"/>
  <c r="BN15" i="1"/>
  <c r="BO15" i="1" s="1"/>
  <c r="BR15" i="1" s="1"/>
  <c r="F15" i="1" s="1"/>
  <c r="BU15" i="1" s="1"/>
  <c r="G15" i="1" s="1"/>
  <c r="BX23" i="1"/>
  <c r="BZ23" i="1" s="1"/>
  <c r="BV23" i="1"/>
  <c r="BW23" i="1"/>
  <c r="BN17" i="1"/>
  <c r="BO17" i="1" s="1"/>
  <c r="BR17" i="1" s="1"/>
  <c r="F17" i="1" s="1"/>
  <c r="BU17" i="1" s="1"/>
  <c r="G17" i="1" s="1"/>
  <c r="AE17" i="1"/>
  <c r="BN21" i="1"/>
  <c r="BO21" i="1" s="1"/>
  <c r="BR21" i="1" s="1"/>
  <c r="F21" i="1" s="1"/>
  <c r="BU21" i="1" s="1"/>
  <c r="G21" i="1" s="1"/>
  <c r="AE21" i="1"/>
  <c r="BV13" i="1"/>
  <c r="BW13" i="1"/>
  <c r="BX24" i="1" l="1"/>
  <c r="BZ24" i="1" s="1"/>
  <c r="BX20" i="1"/>
  <c r="BZ20" i="1" s="1"/>
  <c r="BV20" i="1"/>
  <c r="BV24" i="1"/>
  <c r="BX17" i="1"/>
  <c r="BZ17" i="1" s="1"/>
  <c r="BX19" i="1"/>
  <c r="BZ19" i="1" s="1"/>
  <c r="BU22" i="1"/>
  <c r="G22" i="1" s="1"/>
  <c r="BX22" i="1"/>
  <c r="BZ22" i="1" s="1"/>
  <c r="BV21" i="1"/>
  <c r="BW21" i="1"/>
  <c r="BW19" i="1"/>
  <c r="BV19" i="1"/>
  <c r="BV15" i="1"/>
  <c r="BW15" i="1"/>
  <c r="BV16" i="1"/>
  <c r="BW16" i="1"/>
  <c r="BV17" i="1"/>
  <c r="BW17" i="1"/>
  <c r="BX15" i="1"/>
  <c r="BZ15" i="1" s="1"/>
  <c r="BX21" i="1"/>
  <c r="BZ21" i="1" s="1"/>
  <c r="BV22" i="1" l="1"/>
  <c r="BW22" i="1"/>
</calcChain>
</file>

<file path=xl/sharedStrings.xml><?xml version="1.0" encoding="utf-8"?>
<sst xmlns="http://schemas.openxmlformats.org/spreadsheetml/2006/main" count="193" uniqueCount="112">
  <si>
    <t>OPEN 6.3.4</t>
  </si>
  <si>
    <t>Mon Feb  3 2020 06:53:16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</si>
  <si>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</si>
  <si>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</si>
  <si>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</si>
  <si>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</si>
  <si>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</si>
  <si>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</si>
  <si>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</si>
  <si>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</si>
  <si>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</si>
  <si>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</si>
  <si>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</si>
  <si>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</si>
  <si>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</si>
  <si>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</si>
  <si>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</si>
  <si>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</si>
  <si>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</si>
  <si>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</si>
  <si>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</si>
  <si>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</si>
  <si>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</si>
  <si>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</si>
  <si>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</si>
  <si>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</si>
  <si>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</si>
  <si>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</si>
  <si>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</si>
  <si>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</si>
  <si>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</si>
  <si>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</si>
  <si>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</si>
  <si>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</si>
  <si>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</si>
  <si>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</si>
  <si>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</si>
  <si>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</si>
  <si>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</si>
  <si>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</si>
  <si>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</si>
  <si>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</si>
  <si>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</si>
  <si>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</si>
  <si>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</si>
  <si>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</si>
  <si>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</si>
  <si>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</si>
  <si>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</si>
  <si>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</si>
  <si>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</si>
  <si>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</si>
  <si>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</si>
  <si>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</si>
  <si>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</si>
  <si>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</si>
  <si>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</si>
  <si>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</si>
  <si>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</si>
  <si>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</si>
  <si>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</si>
  <si>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</si>
  <si>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</si>
  <si>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</si>
  <si>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</si>
  <si>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</si>
  <si>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</si>
  <si>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</si>
  <si>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</si>
  <si>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</si>
  <si>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</si>
  <si>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</si>
  <si>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</si>
  <si>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</si>
  <si>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</si>
  <si>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</si>
  <si>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</si>
  <si>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</si>
  <si>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</si>
  <si>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</si>
  <si>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</si>
  <si>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</si>
  <si>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</si>
  <si>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</si>
  <si>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</si>
  <si>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</si>
  <si>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</si>
  <si>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</si>
  <si>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</si>
  <si>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</si>
  <si>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</si>
  <si>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</si>
  <si>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</si>
  <si>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</si>
  <si>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</si>
  <si>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</si>
  <si>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06:55:17</t>
  </si>
  <si>
    <t>07:14:40</t>
  </si>
  <si>
    <t>07:16:48</t>
  </si>
  <si>
    <t>07:18:13</t>
  </si>
  <si>
    <t>07:20:03</t>
  </si>
  <si>
    <t>07:21:43</t>
  </si>
  <si>
    <t>07:23:28</t>
  </si>
  <si>
    <t>07:25:35</t>
  </si>
  <si>
    <t>07:27:20</t>
  </si>
  <si>
    <t>07:29:02</t>
  </si>
  <si>
    <t>07:30:35</t>
  </si>
  <si>
    <t>07:32:18</t>
  </si>
  <si>
    <t>08:21:56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</si>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</sst>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9"/>
  <sheetViews>
    <sheetView tabSelected="1" topLeftCell="A10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170.50000430736691</v>
      </c>
      <c r="D13" s="1">
        <v>0</v>
      </c>
      <c r="E13">
        <f t="shared" ref="E13:E25" si="0">(AN13-AO13*(1000-AP13)/(1000-AQ13))*BG13</f>
        <v>13.240719709188056</v>
      </c>
      <c r="F13">
        <f t="shared" ref="F13:F25" si="1">IF(BR13&lt;&gt;0,1/(1/BR13-1/AJ13),0)</f>
        <v>0.32323597119254122</v>
      </c>
      <c r="G13">
        <f t="shared" ref="G13:G25" si="2">((BU13-BH13/2)*AO13-E13)/(BU13+BH13/2)</f>
        <v>318.92481980284413</v>
      </c>
      <c r="H13" s="1">
        <v>11</v>
      </c>
      <c r="I13" s="1">
        <v>0</v>
      </c>
      <c r="J13" s="1">
        <v>350.17218017578125</v>
      </c>
      <c r="K13" s="1">
        <v>1942.1405029296875</v>
      </c>
      <c r="L13" s="1">
        <v>0</v>
      </c>
      <c r="M13" s="1">
        <v>1402.7987060546875</v>
      </c>
      <c r="N13" s="1">
        <v>373.195556640625</v>
      </c>
      <c r="O13">
        <f t="shared" ref="O13:O25" si="3">CA13/K13</f>
        <v>0.81969781298132027</v>
      </c>
      <c r="P13">
        <f t="shared" ref="P13:P25" si="4">CC13/M13</f>
        <v>1</v>
      </c>
      <c r="Q13">
        <f t="shared" ref="Q13:Q25" si="5">(M13-N13)/M13</f>
        <v>0.73396357222896091</v>
      </c>
      <c r="R13" s="1">
        <v>-1</v>
      </c>
      <c r="S13" s="1">
        <v>0.87</v>
      </c>
      <c r="T13" s="1">
        <v>0.92</v>
      </c>
      <c r="U13" s="1">
        <v>9.9630413055419922</v>
      </c>
      <c r="V13">
        <f t="shared" ref="V13:V25" si="6">(U13*T13+(100-U13)*S13)/100</f>
        <v>0.87498152065277102</v>
      </c>
      <c r="W13">
        <f t="shared" ref="W13:W25" si="7">(E13-R13)/CB13</f>
        <v>3.7849888289478321E-2</v>
      </c>
      <c r="X13">
        <f t="shared" ref="X13:X25" si="8">(M13-N13)/(M13-L13)</f>
        <v>0.73396357222896091</v>
      </c>
      <c r="Y13">
        <f t="shared" ref="Y13:Y25" si="9">(K13-M13)/(K13-L13)</f>
        <v>0.27770482931662854</v>
      </c>
      <c r="Z13">
        <f t="shared" ref="Z13:Z24" si="10">($K$25-M13)/M13</f>
        <v>0.38447554488546415</v>
      </c>
      <c r="AA13" s="1">
        <v>0.14646135270595551</v>
      </c>
      <c r="AB13" s="1">
        <v>0.5</v>
      </c>
      <c r="AC13">
        <f t="shared" ref="AC13:AC25" si="11">Q13*AB13*V13*AA13</f>
        <v>4.702907447123314E-2</v>
      </c>
      <c r="AD13">
        <f t="shared" ref="AD13:AD25" si="12">BH13*1000</f>
        <v>4.1205502883931491</v>
      </c>
      <c r="AE13">
        <f t="shared" ref="AE13:AE25" si="13">(BM13-BS13)</f>
        <v>1.3074703235569016</v>
      </c>
      <c r="AF13">
        <f t="shared" ref="AF13:AF25" si="14">(AL13+BL13*D13)</f>
        <v>22.345762252807617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22.771369934082031</v>
      </c>
      <c r="AL13" s="1">
        <v>22.345762252807617</v>
      </c>
      <c r="AM13" s="1">
        <v>23.014310836791992</v>
      </c>
      <c r="AN13" s="1">
        <v>399.84707641601563</v>
      </c>
      <c r="AO13" s="1">
        <v>393.90451049804688</v>
      </c>
      <c r="AP13" s="1">
        <v>12.238093376159668</v>
      </c>
      <c r="AQ13" s="1">
        <v>13.862654685974121</v>
      </c>
      <c r="AR13" s="1">
        <v>44.52276611328125</v>
      </c>
      <c r="AS13" s="1">
        <v>50.432998657226563</v>
      </c>
      <c r="AT13" s="1">
        <v>500.24932861328125</v>
      </c>
      <c r="AU13" s="1">
        <v>430</v>
      </c>
      <c r="AV13" s="1">
        <v>0.43412098288536072</v>
      </c>
      <c r="AW13" s="1">
        <v>101.17183685302734</v>
      </c>
      <c r="AX13" s="1">
        <v>0.42452570796012878</v>
      </c>
      <c r="AY13" s="1">
        <v>-8.2652613520622253E-2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2.501246643066406</v>
      </c>
      <c r="BH13">
        <f t="shared" ref="BH13:BH25" si="18">(AQ13-AP13)/(1000-AQ13)*BG13</f>
        <v>4.1205502883931494E-3</v>
      </c>
      <c r="BI13">
        <f t="shared" ref="BI13:BI25" si="19">(AL13+273.15)</f>
        <v>295.49576225280759</v>
      </c>
      <c r="BJ13">
        <f t="shared" ref="BJ13:BJ25" si="20">(AK13+273.15)</f>
        <v>295.92136993408201</v>
      </c>
      <c r="BK13">
        <f t="shared" ref="BK13:BK25" si="21">(AU13*BC13+AV13*BD13)*BE13</f>
        <v>68.799998462200165</v>
      </c>
      <c r="BL13">
        <f t="shared" ref="BL13:BL25" si="22">((BK13+0.00000010773*(BJ13^4-BI13^4))-BH13*44100)/(AH13*51.4+0.00000043092*BI13^3)</f>
        <v>-0.43293030190009196</v>
      </c>
      <c r="BM13">
        <f t="shared" ref="BM13:BM25" si="23">0.61365*EXP(17.502*AF13/(240.97+AF13))</f>
        <v>2.7099805617961303</v>
      </c>
      <c r="BN13">
        <f t="shared" ref="BN13:BN25" si="24">BM13*1000/AW13</f>
        <v>26.785918355252637</v>
      </c>
      <c r="BO13">
        <f t="shared" ref="BO13:BO25" si="25">(BN13-AQ13)</f>
        <v>12.923263669278516</v>
      </c>
      <c r="BP13">
        <f t="shared" ref="BP13:BP25" si="26">IF(D13,AL13,(AK13+AL13)/2)</f>
        <v>22.558566093444824</v>
      </c>
      <c r="BQ13">
        <f t="shared" ref="BQ13:BQ25" si="27">0.61365*EXP(17.502*BP13/(240.97+BP13))</f>
        <v>2.7452585085994841</v>
      </c>
      <c r="BR13">
        <f t="shared" ref="BR13:BR25" si="28">IF(BO13&lt;&gt;0,(1000-(BN13+AQ13)/2)/BO13*BH13,0)</f>
        <v>0.31236715020414185</v>
      </c>
      <c r="BS13">
        <f t="shared" ref="BS13:BS25" si="29">AQ13*AW13/1000</f>
        <v>1.4025102382392287</v>
      </c>
      <c r="BT13">
        <f t="shared" ref="BT13:BT25" si="30">(BQ13-BS13)</f>
        <v>1.3427482703602553</v>
      </c>
      <c r="BU13">
        <f t="shared" ref="BU13:BU25" si="31">1/(1.6/F13+1.37/AJ13)</f>
        <v>0.19617771324578687</v>
      </c>
      <c r="BV13">
        <f t="shared" ref="BV13:BV25" si="32">G13*AW13*0.001</f>
        <v>32.266209837474491</v>
      </c>
      <c r="BW13">
        <f t="shared" ref="BW13:BW25" si="33">G13/AO13</f>
        <v>0.80965008346718459</v>
      </c>
      <c r="BX13">
        <f t="shared" ref="BX13:BX25" si="34">(1-BH13*AW13/BM13/F13)*100</f>
        <v>52.408543864549792</v>
      </c>
      <c r="BY13">
        <f t="shared" ref="BY13:BY25" si="35">(AO13-E13/(AJ13/1.35))</f>
        <v>391.98034352504146</v>
      </c>
      <c r="BZ13">
        <f t="shared" ref="BZ13:BZ25" si="36">E13*BX13/100/BY13</f>
        <v>1.7703103003502012E-2</v>
      </c>
      <c r="CA13">
        <f t="shared" ref="CA13:CA25" si="37">(K13-J13)</f>
        <v>1591.9683227539063</v>
      </c>
      <c r="CB13">
        <f t="shared" ref="CB13:CB25" si="38">AU13*V13</f>
        <v>376.24205388069151</v>
      </c>
      <c r="CC13">
        <f t="shared" ref="CC13:CC25" si="39">(M13-L13)</f>
        <v>1402.7987060546875</v>
      </c>
      <c r="CD13">
        <f t="shared" ref="CD13:CD25" si="40">(M13-N13)/(M13-J13)</f>
        <v>0.97812768736221989</v>
      </c>
      <c r="CE13">
        <f t="shared" ref="CE13:CE25" si="41">(K13-M13)/(K13-J13)</f>
        <v>0.338789276875815</v>
      </c>
    </row>
    <row r="14" spans="1:83" x14ac:dyDescent="0.25">
      <c r="A14" s="1">
        <v>2</v>
      </c>
      <c r="B14" s="1" t="s">
        <v>97</v>
      </c>
      <c r="C14" s="1">
        <v>1333.5000043073669</v>
      </c>
      <c r="D14" s="1">
        <v>0</v>
      </c>
      <c r="E14">
        <f t="shared" si="0"/>
        <v>19.393708119822215</v>
      </c>
      <c r="F14">
        <f t="shared" si="1"/>
        <v>0.23755717525564532</v>
      </c>
      <c r="G14">
        <f t="shared" si="2"/>
        <v>249.5434533699208</v>
      </c>
      <c r="H14" s="1">
        <v>12</v>
      </c>
      <c r="I14" s="1">
        <v>0</v>
      </c>
      <c r="J14" s="1">
        <v>350.17218017578125</v>
      </c>
      <c r="K14" s="1">
        <v>1942.1405029296875</v>
      </c>
      <c r="L14" s="1">
        <v>0</v>
      </c>
      <c r="M14" s="1">
        <v>628.8077392578125</v>
      </c>
      <c r="N14" s="1">
        <v>474.79693603515625</v>
      </c>
      <c r="O14">
        <f t="shared" si="3"/>
        <v>0.81969781298132027</v>
      </c>
      <c r="P14">
        <f t="shared" si="4"/>
        <v>1</v>
      </c>
      <c r="Q14">
        <f t="shared" si="5"/>
        <v>0.24492510764011366</v>
      </c>
      <c r="R14" s="1">
        <v>-1</v>
      </c>
      <c r="S14" s="1">
        <v>0.87</v>
      </c>
      <c r="T14" s="1">
        <v>0.92</v>
      </c>
      <c r="U14" s="1">
        <v>10.001535415649414</v>
      </c>
      <c r="V14">
        <f t="shared" si="6"/>
        <v>0.87500076770782476</v>
      </c>
      <c r="W14">
        <f t="shared" si="7"/>
        <v>1.7928518880702168E-2</v>
      </c>
      <c r="X14">
        <f t="shared" si="8"/>
        <v>0.24492510764011366</v>
      </c>
      <c r="Y14">
        <f t="shared" si="9"/>
        <v>0.67622953215317527</v>
      </c>
      <c r="Z14">
        <f t="shared" si="10"/>
        <v>2.0886078234692431</v>
      </c>
      <c r="AA14" s="1">
        <v>1301.5767822265625</v>
      </c>
      <c r="AB14" s="1">
        <v>0.5</v>
      </c>
      <c r="AC14">
        <f t="shared" si="11"/>
        <v>139.47023701965315</v>
      </c>
      <c r="AD14">
        <f t="shared" si="12"/>
        <v>3.968468228594304</v>
      </c>
      <c r="AE14">
        <f t="shared" si="13"/>
        <v>1.6927403597062998</v>
      </c>
      <c r="AF14">
        <f t="shared" si="14"/>
        <v>25.028240203857422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22.947456359863281</v>
      </c>
      <c r="AL14" s="1">
        <v>25.028240203857422</v>
      </c>
      <c r="AM14" s="1">
        <v>23.016103744506836</v>
      </c>
      <c r="AN14" s="1">
        <v>400.1683349609375</v>
      </c>
      <c r="AO14" s="1">
        <v>391.782958984375</v>
      </c>
      <c r="AP14" s="1">
        <v>13.189440727233887</v>
      </c>
      <c r="AQ14" s="1">
        <v>14.754523277282715</v>
      </c>
      <c r="AR14" s="1">
        <v>47.460353851318359</v>
      </c>
      <c r="AS14" s="1">
        <v>53.092086791992188</v>
      </c>
      <c r="AT14" s="1">
        <v>499.64334106445313</v>
      </c>
      <c r="AU14" s="1">
        <v>1300</v>
      </c>
      <c r="AV14" s="1">
        <v>0.68358588218688965</v>
      </c>
      <c r="AW14" s="1">
        <v>101.14150238037109</v>
      </c>
      <c r="AX14" s="1">
        <v>0.47388178110122681</v>
      </c>
      <c r="AY14" s="1">
        <v>-7.9255104064941406E-2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2.4982167053222653</v>
      </c>
      <c r="BH14">
        <f t="shared" si="18"/>
        <v>3.9684682285943042E-3</v>
      </c>
      <c r="BI14">
        <f t="shared" si="19"/>
        <v>298.1782402038574</v>
      </c>
      <c r="BJ14">
        <f t="shared" si="20"/>
        <v>296.09745635986326</v>
      </c>
      <c r="BK14">
        <f t="shared" si="21"/>
        <v>207.99999535083771</v>
      </c>
      <c r="BL14">
        <f t="shared" si="22"/>
        <v>3.7842258917727203E-2</v>
      </c>
      <c r="BM14">
        <f t="shared" si="23"/>
        <v>3.1850350108768302</v>
      </c>
      <c r="BN14">
        <f t="shared" si="24"/>
        <v>31.490880953088965</v>
      </c>
      <c r="BO14">
        <f t="shared" si="25"/>
        <v>16.73635767580625</v>
      </c>
      <c r="BP14">
        <f t="shared" si="26"/>
        <v>23.987848281860352</v>
      </c>
      <c r="BQ14">
        <f t="shared" si="27"/>
        <v>2.992788986605424</v>
      </c>
      <c r="BR14">
        <f t="shared" si="28"/>
        <v>0.23163382349882672</v>
      </c>
      <c r="BS14">
        <f t="shared" si="29"/>
        <v>1.4922946511705304</v>
      </c>
      <c r="BT14">
        <f t="shared" si="30"/>
        <v>1.5004943354348936</v>
      </c>
      <c r="BU14">
        <f t="shared" si="31"/>
        <v>0.1452919129347377</v>
      </c>
      <c r="BV14">
        <f t="shared" si="32"/>
        <v>25.239199783019867</v>
      </c>
      <c r="BW14">
        <f t="shared" si="33"/>
        <v>0.63694310241776753</v>
      </c>
      <c r="BX14">
        <f t="shared" si="34"/>
        <v>46.951886385143936</v>
      </c>
      <c r="BY14">
        <f t="shared" si="35"/>
        <v>388.96462784619877</v>
      </c>
      <c r="BZ14">
        <f t="shared" si="36"/>
        <v>2.3410128197790436E-2</v>
      </c>
      <c r="CA14">
        <f t="shared" si="37"/>
        <v>1591.9683227539063</v>
      </c>
      <c r="CB14">
        <f t="shared" si="38"/>
        <v>1137.5009980201721</v>
      </c>
      <c r="CC14">
        <f t="shared" si="39"/>
        <v>628.8077392578125</v>
      </c>
      <c r="CD14">
        <f t="shared" si="40"/>
        <v>0.55273204802017017</v>
      </c>
      <c r="CE14">
        <f t="shared" si="41"/>
        <v>0.82497418127012312</v>
      </c>
    </row>
    <row r="15" spans="1:83" x14ac:dyDescent="0.25">
      <c r="A15" s="1">
        <v>3</v>
      </c>
      <c r="B15" s="1" t="s">
        <v>98</v>
      </c>
      <c r="C15" s="1">
        <v>1460.5000043073669</v>
      </c>
      <c r="D15" s="1">
        <v>0</v>
      </c>
      <c r="E15">
        <f t="shared" si="0"/>
        <v>18.436201452779663</v>
      </c>
      <c r="F15">
        <f t="shared" si="1"/>
        <v>0.24644403016625704</v>
      </c>
      <c r="G15">
        <f t="shared" si="2"/>
        <v>261.17316592486833</v>
      </c>
      <c r="H15" s="1">
        <v>13</v>
      </c>
      <c r="I15" s="1">
        <v>0</v>
      </c>
      <c r="J15" s="1">
        <v>350.17218017578125</v>
      </c>
      <c r="K15" s="1">
        <v>1942.1405029296875</v>
      </c>
      <c r="L15" s="1">
        <v>0</v>
      </c>
      <c r="M15" s="1">
        <v>669.11456298828125</v>
      </c>
      <c r="N15" s="1">
        <v>477.37493896484375</v>
      </c>
      <c r="O15">
        <f t="shared" si="3"/>
        <v>0.81969781298132027</v>
      </c>
      <c r="P15">
        <f t="shared" si="4"/>
        <v>1</v>
      </c>
      <c r="Q15">
        <f t="shared" si="5"/>
        <v>0.28655724240573072</v>
      </c>
      <c r="R15" s="1">
        <v>-1</v>
      </c>
      <c r="S15" s="1">
        <v>0.87</v>
      </c>
      <c r="T15" s="1">
        <v>0.92</v>
      </c>
      <c r="U15" s="1">
        <v>9.7266387939453125</v>
      </c>
      <c r="V15">
        <f t="shared" si="6"/>
        <v>0.87486331939697271</v>
      </c>
      <c r="W15">
        <f t="shared" si="7"/>
        <v>2.0196610894785964E-2</v>
      </c>
      <c r="X15">
        <f t="shared" si="8"/>
        <v>0.28655724240573072</v>
      </c>
      <c r="Y15">
        <f t="shared" si="9"/>
        <v>0.65547571765331458</v>
      </c>
      <c r="Z15">
        <f t="shared" si="10"/>
        <v>1.9025530310624876</v>
      </c>
      <c r="AA15" s="1">
        <v>1101.676025390625</v>
      </c>
      <c r="AB15" s="1">
        <v>0.5</v>
      </c>
      <c r="AC15">
        <f t="shared" si="11"/>
        <v>138.09421961747267</v>
      </c>
      <c r="AD15">
        <f t="shared" si="12"/>
        <v>3.8545493686849235</v>
      </c>
      <c r="AE15">
        <f t="shared" si="13"/>
        <v>1.5872213049943427</v>
      </c>
      <c r="AF15">
        <f t="shared" si="14"/>
        <v>24.480184555053711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22.903450012207031</v>
      </c>
      <c r="AL15" s="1">
        <v>24.480184555053711</v>
      </c>
      <c r="AM15" s="1">
        <v>23.016855239868164</v>
      </c>
      <c r="AN15" s="1">
        <v>399.92678833007813</v>
      </c>
      <c r="AO15" s="1">
        <v>391.94403076171875</v>
      </c>
      <c r="AP15" s="1">
        <v>13.263097763061523</v>
      </c>
      <c r="AQ15" s="1">
        <v>14.782880783081055</v>
      </c>
      <c r="AR15" s="1">
        <v>47.855213165283203</v>
      </c>
      <c r="AS15" s="1">
        <v>53.338813781738281</v>
      </c>
      <c r="AT15" s="1">
        <v>499.7513427734375</v>
      </c>
      <c r="AU15" s="1">
        <v>1100</v>
      </c>
      <c r="AV15" s="1">
        <v>1.1036256551742554</v>
      </c>
      <c r="AW15" s="1">
        <v>101.14668273925781</v>
      </c>
      <c r="AX15" s="1">
        <v>0.43878808617591858</v>
      </c>
      <c r="AY15" s="1">
        <v>-7.9398773610591888E-2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2.4987567138671873</v>
      </c>
      <c r="BH15">
        <f t="shared" si="18"/>
        <v>3.8545493686849234E-3</v>
      </c>
      <c r="BI15">
        <f t="shared" si="19"/>
        <v>297.63018455505369</v>
      </c>
      <c r="BJ15">
        <f t="shared" si="20"/>
        <v>296.05345001220701</v>
      </c>
      <c r="BK15">
        <f t="shared" si="21"/>
        <v>175.99999606609344</v>
      </c>
      <c r="BL15">
        <f t="shared" si="22"/>
        <v>-4.70099365940383E-2</v>
      </c>
      <c r="BM15">
        <f t="shared" si="23"/>
        <v>3.0824606575329132</v>
      </c>
      <c r="BN15">
        <f t="shared" si="24"/>
        <v>30.475153253212181</v>
      </c>
      <c r="BO15">
        <f t="shared" si="25"/>
        <v>15.692272470131126</v>
      </c>
      <c r="BP15">
        <f t="shared" si="26"/>
        <v>23.691817283630371</v>
      </c>
      <c r="BQ15">
        <f t="shared" si="27"/>
        <v>2.9399766366461257</v>
      </c>
      <c r="BR15">
        <f t="shared" si="28"/>
        <v>0.24007515244171551</v>
      </c>
      <c r="BS15">
        <f t="shared" si="29"/>
        <v>1.4952393525385705</v>
      </c>
      <c r="BT15">
        <f t="shared" si="30"/>
        <v>1.4447372841075552</v>
      </c>
      <c r="BU15">
        <f t="shared" si="31"/>
        <v>0.15060646510546372</v>
      </c>
      <c r="BV15">
        <f t="shared" si="32"/>
        <v>26.416799353810195</v>
      </c>
      <c r="BW15">
        <f t="shared" si="33"/>
        <v>0.66635321736446551</v>
      </c>
      <c r="BX15">
        <f t="shared" si="34"/>
        <v>48.677309919937997</v>
      </c>
      <c r="BY15">
        <f t="shared" si="35"/>
        <v>389.26484634257451</v>
      </c>
      <c r="BZ15">
        <f t="shared" si="36"/>
        <v>2.3054347195625869E-2</v>
      </c>
      <c r="CA15">
        <f t="shared" si="37"/>
        <v>1591.9683227539063</v>
      </c>
      <c r="CB15">
        <f t="shared" si="38"/>
        <v>962.34965133666992</v>
      </c>
      <c r="CC15">
        <f t="shared" si="39"/>
        <v>669.11456298828125</v>
      </c>
      <c r="CD15">
        <f t="shared" si="40"/>
        <v>0.60117323490417851</v>
      </c>
      <c r="CE15">
        <f t="shared" si="41"/>
        <v>0.79965532086670577</v>
      </c>
    </row>
    <row r="16" spans="1:83" x14ac:dyDescent="0.25">
      <c r="A16" s="1">
        <v>4</v>
      </c>
      <c r="B16" s="1" t="s">
        <v>99</v>
      </c>
      <c r="C16" s="1">
        <v>1545.5000043073669</v>
      </c>
      <c r="D16" s="1">
        <v>0</v>
      </c>
      <c r="E16">
        <f t="shared" si="0"/>
        <v>18.218475388261457</v>
      </c>
      <c r="F16">
        <f t="shared" si="1"/>
        <v>0.25322786056183211</v>
      </c>
      <c r="G16">
        <f t="shared" si="2"/>
        <v>266.26097731812001</v>
      </c>
      <c r="H16" s="1">
        <v>14</v>
      </c>
      <c r="I16" s="1">
        <v>0</v>
      </c>
      <c r="J16" s="1">
        <v>350.17218017578125</v>
      </c>
      <c r="K16" s="1">
        <v>1942.1405029296875</v>
      </c>
      <c r="L16" s="1">
        <v>0</v>
      </c>
      <c r="M16" s="1">
        <v>730.83807373046875</v>
      </c>
      <c r="N16" s="1">
        <v>482.69891357421875</v>
      </c>
      <c r="O16">
        <f t="shared" si="3"/>
        <v>0.81969781298132027</v>
      </c>
      <c r="P16">
        <f t="shared" si="4"/>
        <v>1</v>
      </c>
      <c r="Q16">
        <f t="shared" si="5"/>
        <v>0.33952686521879688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2.4407911900721072E-2</v>
      </c>
      <c r="X16">
        <f t="shared" si="8"/>
        <v>0.33952686521879688</v>
      </c>
      <c r="Y16">
        <f t="shared" si="9"/>
        <v>0.62369454082852849</v>
      </c>
      <c r="Z16">
        <f t="shared" si="10"/>
        <v>1.6574156064643453</v>
      </c>
      <c r="AA16" s="1">
        <v>900.30462646484375</v>
      </c>
      <c r="AB16" s="1">
        <v>0.5</v>
      </c>
      <c r="AC16">
        <f t="shared" si="11"/>
        <v>133.71478345120701</v>
      </c>
      <c r="AD16">
        <f t="shared" si="12"/>
        <v>3.7598162501226713</v>
      </c>
      <c r="AE16">
        <f t="shared" si="13"/>
        <v>1.5085750204194508</v>
      </c>
      <c r="AF16">
        <f t="shared" si="14"/>
        <v>24.017398834228516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22.848451614379883</v>
      </c>
      <c r="AL16" s="1">
        <v>24.017398834228516</v>
      </c>
      <c r="AM16" s="1">
        <v>23.017248153686523</v>
      </c>
      <c r="AN16" s="1">
        <v>399.9473876953125</v>
      </c>
      <c r="AO16" s="1">
        <v>392.06182861328125</v>
      </c>
      <c r="AP16" s="1">
        <v>13.242297172546387</v>
      </c>
      <c r="AQ16" s="1">
        <v>14.725683212280273</v>
      </c>
      <c r="AR16" s="1">
        <v>47.942104339599609</v>
      </c>
      <c r="AS16" s="1">
        <v>53.312519073486328</v>
      </c>
      <c r="AT16" s="1">
        <v>499.45870971679688</v>
      </c>
      <c r="AU16" s="1">
        <v>900</v>
      </c>
      <c r="AV16" s="1">
        <v>1.1994693279266357</v>
      </c>
      <c r="AW16" s="1">
        <v>101.15191650390625</v>
      </c>
      <c r="AX16" s="1">
        <v>0.34683099389076233</v>
      </c>
      <c r="AY16" s="1">
        <v>-8.1559039652347565E-2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2.4972935485839844</v>
      </c>
      <c r="BH16">
        <f t="shared" si="18"/>
        <v>3.7598162501226713E-3</v>
      </c>
      <c r="BI16">
        <f t="shared" si="19"/>
        <v>297.16739883422849</v>
      </c>
      <c r="BJ16">
        <f t="shared" si="20"/>
        <v>295.99845161437986</v>
      </c>
      <c r="BK16">
        <f t="shared" si="21"/>
        <v>143.99999678134918</v>
      </c>
      <c r="BL16">
        <f t="shared" si="22"/>
        <v>-0.13976571116987405</v>
      </c>
      <c r="BM16">
        <f t="shared" si="23"/>
        <v>2.9981060991709989</v>
      </c>
      <c r="BN16">
        <f t="shared" si="24"/>
        <v>29.639637120026478</v>
      </c>
      <c r="BO16">
        <f t="shared" si="25"/>
        <v>14.913953907746205</v>
      </c>
      <c r="BP16">
        <f t="shared" si="26"/>
        <v>23.432925224304199</v>
      </c>
      <c r="BQ16">
        <f t="shared" si="27"/>
        <v>2.8944598129014354</v>
      </c>
      <c r="BR16">
        <f t="shared" si="28"/>
        <v>0.24650830669722767</v>
      </c>
      <c r="BS16">
        <f t="shared" si="29"/>
        <v>1.4895310787515481</v>
      </c>
      <c r="BT16">
        <f t="shared" si="30"/>
        <v>1.4049287341498873</v>
      </c>
      <c r="BU16">
        <f t="shared" si="31"/>
        <v>0.15465763212043879</v>
      </c>
      <c r="BV16">
        <f t="shared" si="32"/>
        <v>26.932808145930952</v>
      </c>
      <c r="BW16">
        <f t="shared" si="33"/>
        <v>0.6791300705296468</v>
      </c>
      <c r="BX16">
        <f t="shared" si="34"/>
        <v>49.906398966081753</v>
      </c>
      <c r="BY16">
        <f t="shared" si="35"/>
        <v>389.41428456654199</v>
      </c>
      <c r="BZ16">
        <f t="shared" si="36"/>
        <v>2.3348360276315257E-2</v>
      </c>
      <c r="CA16">
        <f t="shared" si="37"/>
        <v>1591.9683227539063</v>
      </c>
      <c r="CB16">
        <f t="shared" si="38"/>
        <v>787.38711719512946</v>
      </c>
      <c r="CC16">
        <f t="shared" si="39"/>
        <v>730.83807373046875</v>
      </c>
      <c r="CD16">
        <f t="shared" si="40"/>
        <v>0.65185550993052566</v>
      </c>
      <c r="CE16">
        <f t="shared" si="41"/>
        <v>0.76088349993284854</v>
      </c>
    </row>
    <row r="17" spans="1:83" x14ac:dyDescent="0.25">
      <c r="A17" s="1">
        <v>5</v>
      </c>
      <c r="B17" s="1" t="s">
        <v>100</v>
      </c>
      <c r="C17" s="1">
        <v>1655.5000043073669</v>
      </c>
      <c r="D17" s="1">
        <v>0</v>
      </c>
      <c r="E17">
        <f t="shared" si="0"/>
        <v>16.580098390084178</v>
      </c>
      <c r="F17">
        <f t="shared" si="1"/>
        <v>0.26240323238864577</v>
      </c>
      <c r="G17">
        <f t="shared" si="2"/>
        <v>281.43472898423136</v>
      </c>
      <c r="H17" s="1">
        <v>15</v>
      </c>
      <c r="I17" s="1">
        <v>0</v>
      </c>
      <c r="J17" s="1">
        <v>350.17218017578125</v>
      </c>
      <c r="K17" s="1">
        <v>1942.1405029296875</v>
      </c>
      <c r="L17" s="1">
        <v>0</v>
      </c>
      <c r="M17" s="1">
        <v>834.95233154296875</v>
      </c>
      <c r="N17" s="1">
        <v>494.60595703125</v>
      </c>
      <c r="O17">
        <f t="shared" si="3"/>
        <v>0.81969781298132027</v>
      </c>
      <c r="P17">
        <f t="shared" si="4"/>
        <v>1</v>
      </c>
      <c r="Q17">
        <f t="shared" si="5"/>
        <v>0.40762371892868193</v>
      </c>
      <c r="R17" s="1">
        <v>-1</v>
      </c>
      <c r="S17" s="1">
        <v>0.87</v>
      </c>
      <c r="T17" s="1">
        <v>0.92</v>
      </c>
      <c r="U17" s="1">
        <v>9.7278585433959961</v>
      </c>
      <c r="V17">
        <f t="shared" si="6"/>
        <v>0.87486392927169798</v>
      </c>
      <c r="W17">
        <f t="shared" si="7"/>
        <v>2.8706665609651946E-2</v>
      </c>
      <c r="X17">
        <f t="shared" si="8"/>
        <v>0.40762371892868193</v>
      </c>
      <c r="Y17">
        <f t="shared" si="9"/>
        <v>0.57008654611576415</v>
      </c>
      <c r="Z17">
        <f t="shared" si="10"/>
        <v>1.3260495594289385</v>
      </c>
      <c r="AA17" s="1">
        <v>701.43865966796875</v>
      </c>
      <c r="AB17" s="1">
        <v>0.5</v>
      </c>
      <c r="AC17">
        <f t="shared" si="11"/>
        <v>125.0718749584067</v>
      </c>
      <c r="AD17">
        <f t="shared" si="12"/>
        <v>3.6822351504805111</v>
      </c>
      <c r="AE17">
        <f t="shared" si="13"/>
        <v>1.4278616856279063</v>
      </c>
      <c r="AF17">
        <f t="shared" si="14"/>
        <v>23.506542205810547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22.854457855224609</v>
      </c>
      <c r="AL17" s="1">
        <v>23.506542205810547</v>
      </c>
      <c r="AM17" s="1">
        <v>23.016929626464844</v>
      </c>
      <c r="AN17" s="1">
        <v>399.95034790039063</v>
      </c>
      <c r="AO17" s="1">
        <v>392.72811889648438</v>
      </c>
      <c r="AP17" s="1">
        <v>13.172800064086914</v>
      </c>
      <c r="AQ17" s="1">
        <v>14.626514434814453</v>
      </c>
      <c r="AR17" s="1">
        <v>47.672431945800781</v>
      </c>
      <c r="AS17" s="1">
        <v>52.933433532714844</v>
      </c>
      <c r="AT17" s="1">
        <v>499.18704223632813</v>
      </c>
      <c r="AU17" s="1">
        <v>700</v>
      </c>
      <c r="AV17" s="1">
        <v>0.60466676950454712</v>
      </c>
      <c r="AW17" s="1">
        <v>101.15040588378906</v>
      </c>
      <c r="AX17" s="1">
        <v>0.36020991206169128</v>
      </c>
      <c r="AY17" s="1">
        <v>-8.2495883107185364E-2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2.4959352111816409</v>
      </c>
      <c r="BH17">
        <f t="shared" si="18"/>
        <v>3.6822351504805111E-3</v>
      </c>
      <c r="BI17">
        <f t="shared" si="19"/>
        <v>296.65654220581052</v>
      </c>
      <c r="BJ17">
        <f t="shared" si="20"/>
        <v>296.00445785522459</v>
      </c>
      <c r="BK17">
        <f t="shared" si="21"/>
        <v>111.99999749660492</v>
      </c>
      <c r="BL17">
        <f t="shared" si="22"/>
        <v>-0.2307976173338244</v>
      </c>
      <c r="BM17">
        <f t="shared" si="23"/>
        <v>2.9073395573744878</v>
      </c>
      <c r="BN17">
        <f t="shared" si="24"/>
        <v>28.742737431174604</v>
      </c>
      <c r="BO17">
        <f t="shared" si="25"/>
        <v>14.11622299636015</v>
      </c>
      <c r="BP17">
        <f t="shared" si="26"/>
        <v>23.180500030517578</v>
      </c>
      <c r="BQ17">
        <f t="shared" si="27"/>
        <v>2.850674601354557</v>
      </c>
      <c r="BR17">
        <f t="shared" si="28"/>
        <v>0.25519483926924985</v>
      </c>
      <c r="BS17">
        <f t="shared" si="29"/>
        <v>1.4794778717465815</v>
      </c>
      <c r="BT17">
        <f t="shared" si="30"/>
        <v>1.3711967296079755</v>
      </c>
      <c r="BU17">
        <f t="shared" si="31"/>
        <v>0.16012910984149398</v>
      </c>
      <c r="BV17">
        <f t="shared" si="32"/>
        <v>28.467237066549178</v>
      </c>
      <c r="BW17">
        <f t="shared" si="33"/>
        <v>0.71661466404551533</v>
      </c>
      <c r="BX17">
        <f t="shared" si="34"/>
        <v>51.178152329938229</v>
      </c>
      <c r="BY17">
        <f t="shared" si="35"/>
        <v>390.31866696093425</v>
      </c>
      <c r="BZ17">
        <f t="shared" si="36"/>
        <v>2.1739641807549503E-2</v>
      </c>
      <c r="CA17">
        <f t="shared" si="37"/>
        <v>1591.9683227539063</v>
      </c>
      <c r="CB17">
        <f t="shared" si="38"/>
        <v>612.40475049018858</v>
      </c>
      <c r="CC17">
        <f t="shared" si="39"/>
        <v>834.95233154296875</v>
      </c>
      <c r="CD17">
        <f t="shared" si="40"/>
        <v>0.70206334469731591</v>
      </c>
      <c r="CE17">
        <f t="shared" si="41"/>
        <v>0.69548379547616979</v>
      </c>
    </row>
    <row r="18" spans="1:83" x14ac:dyDescent="0.25">
      <c r="A18" s="1">
        <v>6</v>
      </c>
      <c r="B18" s="1" t="s">
        <v>101</v>
      </c>
      <c r="C18" s="1">
        <v>1755.5000043073669</v>
      </c>
      <c r="D18" s="1">
        <v>0</v>
      </c>
      <c r="E18">
        <f t="shared" si="0"/>
        <v>16.06612840461678</v>
      </c>
      <c r="F18">
        <f t="shared" si="1"/>
        <v>0.26927080486278165</v>
      </c>
      <c r="G18">
        <f t="shared" si="2"/>
        <v>287.62454791853702</v>
      </c>
      <c r="H18" s="1">
        <v>16</v>
      </c>
      <c r="I18" s="1">
        <v>0</v>
      </c>
      <c r="J18" s="1">
        <v>350.17218017578125</v>
      </c>
      <c r="K18" s="1">
        <v>1942.1405029296875</v>
      </c>
      <c r="L18" s="1">
        <v>0</v>
      </c>
      <c r="M18" s="1">
        <v>958.66448974609375</v>
      </c>
      <c r="N18" s="1">
        <v>507.4791259765625</v>
      </c>
      <c r="O18">
        <f t="shared" si="3"/>
        <v>0.81969781298132027</v>
      </c>
      <c r="P18">
        <f t="shared" si="4"/>
        <v>1</v>
      </c>
      <c r="Q18">
        <f t="shared" si="5"/>
        <v>0.47063948711506937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3.5469398310078615E-2</v>
      </c>
      <c r="X18">
        <f t="shared" si="8"/>
        <v>0.47063948711506937</v>
      </c>
      <c r="Y18">
        <f t="shared" si="9"/>
        <v>0.50638767468163925</v>
      </c>
      <c r="Z18">
        <f t="shared" si="10"/>
        <v>1.0258813419114663</v>
      </c>
      <c r="AA18" s="1">
        <v>549.763916015625</v>
      </c>
      <c r="AB18" s="1">
        <v>0.5</v>
      </c>
      <c r="AC18">
        <f t="shared" si="11"/>
        <v>113.17567565078237</v>
      </c>
      <c r="AD18">
        <f t="shared" si="12"/>
        <v>3.6662982242603728</v>
      </c>
      <c r="AE18">
        <f t="shared" si="13"/>
        <v>1.3868366674476309</v>
      </c>
      <c r="AF18">
        <f t="shared" si="14"/>
        <v>23.219802856445313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22.855033874511719</v>
      </c>
      <c r="AL18" s="1">
        <v>23.219802856445313</v>
      </c>
      <c r="AM18" s="1">
        <v>23.014167785644531</v>
      </c>
      <c r="AN18" s="1">
        <v>400.07388305664063</v>
      </c>
      <c r="AO18" s="1">
        <v>393.0567626953125</v>
      </c>
      <c r="AP18" s="1">
        <v>13.09071159362793</v>
      </c>
      <c r="AQ18" s="1">
        <v>14.538848876953125</v>
      </c>
      <c r="AR18" s="1">
        <v>47.373912811279297</v>
      </c>
      <c r="AS18" s="1">
        <v>52.614570617675781</v>
      </c>
      <c r="AT18" s="1">
        <v>498.98507690429688</v>
      </c>
      <c r="AU18" s="1">
        <v>550</v>
      </c>
      <c r="AV18" s="1">
        <v>1.145890474319458</v>
      </c>
      <c r="AW18" s="1">
        <v>101.15085601806641</v>
      </c>
      <c r="AX18" s="1">
        <v>0.35019403696060181</v>
      </c>
      <c r="AY18" s="1">
        <v>-7.8830718994140625E-2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2.4949253845214838</v>
      </c>
      <c r="BH18">
        <f t="shared" si="18"/>
        <v>3.666298224260373E-3</v>
      </c>
      <c r="BI18">
        <f t="shared" si="19"/>
        <v>296.36980285644529</v>
      </c>
      <c r="BJ18">
        <f t="shared" si="20"/>
        <v>296.0050338745117</v>
      </c>
      <c r="BK18">
        <f t="shared" si="21"/>
        <v>87.999998033046722</v>
      </c>
      <c r="BL18">
        <f t="shared" si="22"/>
        <v>-0.3111177005485512</v>
      </c>
      <c r="BM18">
        <f t="shared" si="23"/>
        <v>2.8574536768687429</v>
      </c>
      <c r="BN18">
        <f t="shared" si="24"/>
        <v>28.249426543245242</v>
      </c>
      <c r="BO18">
        <f t="shared" si="25"/>
        <v>13.710577666292117</v>
      </c>
      <c r="BP18">
        <f t="shared" si="26"/>
        <v>23.037418365478516</v>
      </c>
      <c r="BQ18">
        <f t="shared" si="27"/>
        <v>2.8261141072501719</v>
      </c>
      <c r="BR18">
        <f t="shared" si="28"/>
        <v>0.26168561401939489</v>
      </c>
      <c r="BS18">
        <f t="shared" si="29"/>
        <v>1.470617009421112</v>
      </c>
      <c r="BT18">
        <f t="shared" si="30"/>
        <v>1.3554970978290599</v>
      </c>
      <c r="BU18">
        <f t="shared" si="31"/>
        <v>0.16421848655526944</v>
      </c>
      <c r="BV18">
        <f t="shared" si="32"/>
        <v>29.093469233769383</v>
      </c>
      <c r="BW18">
        <f t="shared" si="33"/>
        <v>0.73176338691186993</v>
      </c>
      <c r="BX18">
        <f t="shared" si="34"/>
        <v>51.802014817495355</v>
      </c>
      <c r="BY18">
        <f t="shared" si="35"/>
        <v>390.72200187118784</v>
      </c>
      <c r="BZ18">
        <f t="shared" si="36"/>
        <v>2.1300510790025023E-2</v>
      </c>
      <c r="CA18">
        <f t="shared" si="37"/>
        <v>1591.9683227539063</v>
      </c>
      <c r="CB18">
        <f t="shared" si="38"/>
        <v>481.15077271461485</v>
      </c>
      <c r="CC18">
        <f t="shared" si="39"/>
        <v>958.66448974609375</v>
      </c>
      <c r="CD18">
        <f t="shared" si="40"/>
        <v>0.74148079880933304</v>
      </c>
      <c r="CE18">
        <f t="shared" si="41"/>
        <v>0.61777360712950813</v>
      </c>
    </row>
    <row r="19" spans="1:83" x14ac:dyDescent="0.25">
      <c r="A19" s="1">
        <v>7</v>
      </c>
      <c r="B19" s="1" t="s">
        <v>102</v>
      </c>
      <c r="C19" s="1">
        <v>1860.5000043073669</v>
      </c>
      <c r="D19" s="1">
        <v>0</v>
      </c>
      <c r="E19">
        <f t="shared" si="0"/>
        <v>13.855324297063248</v>
      </c>
      <c r="F19">
        <f t="shared" si="1"/>
        <v>0.27478458955914653</v>
      </c>
      <c r="G19">
        <f t="shared" si="2"/>
        <v>303.72984765974388</v>
      </c>
      <c r="H19" s="1">
        <v>17</v>
      </c>
      <c r="I19" s="1">
        <v>0</v>
      </c>
      <c r="J19" s="1">
        <v>350.17218017578125</v>
      </c>
      <c r="K19" s="1">
        <v>1942.1405029296875</v>
      </c>
      <c r="L19" s="1">
        <v>0</v>
      </c>
      <c r="M19" s="1">
        <v>1121.0777587890625</v>
      </c>
      <c r="N19" s="1">
        <v>513.78057861328125</v>
      </c>
      <c r="O19">
        <f t="shared" si="3"/>
        <v>0.81969781298132027</v>
      </c>
      <c r="P19">
        <f t="shared" si="4"/>
        <v>1</v>
      </c>
      <c r="Q19">
        <f t="shared" si="5"/>
        <v>0.54170834753849384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4.2457930950740137E-2</v>
      </c>
      <c r="X19">
        <f t="shared" si="8"/>
        <v>0.54170834753849384</v>
      </c>
      <c r="Y19">
        <f t="shared" si="9"/>
        <v>0.42276176358098971</v>
      </c>
      <c r="Z19">
        <f t="shared" si="10"/>
        <v>0.73238697111206619</v>
      </c>
      <c r="AA19" s="1">
        <v>399.26486206054688</v>
      </c>
      <c r="AB19" s="1">
        <v>0.5</v>
      </c>
      <c r="AC19">
        <f t="shared" si="11"/>
        <v>94.593205491250501</v>
      </c>
      <c r="AD19">
        <f t="shared" si="12"/>
        <v>3.5910705105463259</v>
      </c>
      <c r="AE19">
        <f t="shared" si="13"/>
        <v>1.3324118364382838</v>
      </c>
      <c r="AF19">
        <f t="shared" si="14"/>
        <v>22.826126098632813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22.830591201782227</v>
      </c>
      <c r="AL19" s="1">
        <v>22.826126098632813</v>
      </c>
      <c r="AM19" s="1">
        <v>23.009836196899414</v>
      </c>
      <c r="AN19" s="1">
        <v>400.04513549804688</v>
      </c>
      <c r="AO19" s="1">
        <v>393.9278564453125</v>
      </c>
      <c r="AP19" s="1">
        <v>12.994171142578125</v>
      </c>
      <c r="AQ19" s="1">
        <v>14.412053108215332</v>
      </c>
      <c r="AR19" s="1">
        <v>47.093608856201172</v>
      </c>
      <c r="AS19" s="1">
        <v>52.232311248779297</v>
      </c>
      <c r="AT19" s="1">
        <v>499.23983764648438</v>
      </c>
      <c r="AU19" s="1">
        <v>400</v>
      </c>
      <c r="AV19" s="1">
        <v>1.2487802505493164</v>
      </c>
      <c r="AW19" s="1">
        <v>101.14948272705078</v>
      </c>
      <c r="AX19" s="1">
        <v>0.39347255229949951</v>
      </c>
      <c r="AY19" s="1">
        <v>-7.6820656657218933E-2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2.4961991882324215</v>
      </c>
      <c r="BH19">
        <f t="shared" si="18"/>
        <v>3.5910705105463257E-3</v>
      </c>
      <c r="BI19">
        <f t="shared" si="19"/>
        <v>295.97612609863279</v>
      </c>
      <c r="BJ19">
        <f t="shared" si="20"/>
        <v>295.9805912017822</v>
      </c>
      <c r="BK19">
        <f t="shared" si="21"/>
        <v>63.999998569488525</v>
      </c>
      <c r="BL19">
        <f t="shared" si="22"/>
        <v>-0.37738799261621792</v>
      </c>
      <c r="BM19">
        <f t="shared" si="23"/>
        <v>2.7901835533690491</v>
      </c>
      <c r="BN19">
        <f t="shared" si="24"/>
        <v>27.584753556261738</v>
      </c>
      <c r="BO19">
        <f t="shared" si="25"/>
        <v>13.172700448046406</v>
      </c>
      <c r="BP19">
        <f t="shared" si="26"/>
        <v>22.82835865020752</v>
      </c>
      <c r="BQ19">
        <f t="shared" si="27"/>
        <v>2.7905611027919135</v>
      </c>
      <c r="BR19">
        <f t="shared" si="28"/>
        <v>0.26689013216669333</v>
      </c>
      <c r="BS19">
        <f t="shared" si="29"/>
        <v>1.4577717169307653</v>
      </c>
      <c r="BT19">
        <f t="shared" si="30"/>
        <v>1.3327893858611481</v>
      </c>
      <c r="BU19">
        <f t="shared" si="31"/>
        <v>0.1674980801052233</v>
      </c>
      <c r="BV19">
        <f t="shared" si="32"/>
        <v>30.722116979549028</v>
      </c>
      <c r="BW19">
        <f t="shared" si="33"/>
        <v>0.77102911787074779</v>
      </c>
      <c r="BX19">
        <f t="shared" si="34"/>
        <v>52.623556971646266</v>
      </c>
      <c r="BY19">
        <f t="shared" si="35"/>
        <v>391.91437394600484</v>
      </c>
      <c r="BZ19">
        <f t="shared" si="36"/>
        <v>1.860397311193274E-2</v>
      </c>
      <c r="CA19">
        <f t="shared" si="37"/>
        <v>1591.9683227539063</v>
      </c>
      <c r="CB19">
        <f t="shared" si="38"/>
        <v>349.88337783813478</v>
      </c>
      <c r="CC19">
        <f t="shared" si="39"/>
        <v>1121.0777587890625</v>
      </c>
      <c r="CD19">
        <f t="shared" si="40"/>
        <v>0.78777115774437423</v>
      </c>
      <c r="CE19">
        <f t="shared" si="41"/>
        <v>0.51575319207375248</v>
      </c>
    </row>
    <row r="20" spans="1:83" x14ac:dyDescent="0.25">
      <c r="A20" s="1">
        <v>8</v>
      </c>
      <c r="B20" s="1" t="s">
        <v>103</v>
      </c>
      <c r="C20" s="1">
        <v>1987.5000043073669</v>
      </c>
      <c r="D20" s="1">
        <v>0</v>
      </c>
      <c r="E20">
        <f t="shared" si="0"/>
        <v>10.002721631779337</v>
      </c>
      <c r="F20">
        <f t="shared" si="1"/>
        <v>0.27638065208376639</v>
      </c>
      <c r="G20">
        <f t="shared" si="2"/>
        <v>328.51704312351484</v>
      </c>
      <c r="H20" s="1">
        <v>18</v>
      </c>
      <c r="I20" s="1">
        <v>0</v>
      </c>
      <c r="J20" s="1">
        <v>350.17218017578125</v>
      </c>
      <c r="K20" s="1">
        <v>1942.1405029296875</v>
      </c>
      <c r="L20" s="1">
        <v>0</v>
      </c>
      <c r="M20" s="1">
        <v>1247.093017578125</v>
      </c>
      <c r="N20" s="1">
        <v>495.6278076171875</v>
      </c>
      <c r="O20">
        <f t="shared" si="3"/>
        <v>0.81969781298132027</v>
      </c>
      <c r="P20">
        <f t="shared" si="4"/>
        <v>1</v>
      </c>
      <c r="Q20">
        <f t="shared" si="5"/>
        <v>0.60257350443697877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5.0330685749641224E-2</v>
      </c>
      <c r="X20">
        <f t="shared" si="8"/>
        <v>0.60257350443697877</v>
      </c>
      <c r="Y20">
        <f t="shared" si="9"/>
        <v>0.35787703531392018</v>
      </c>
      <c r="Z20">
        <f t="shared" si="10"/>
        <v>0.55733411666545618</v>
      </c>
      <c r="AA20" s="1">
        <v>250.38287353515625</v>
      </c>
      <c r="AB20" s="1">
        <v>0.5</v>
      </c>
      <c r="AC20">
        <f t="shared" si="11"/>
        <v>65.964750533749424</v>
      </c>
      <c r="AD20">
        <f t="shared" si="12"/>
        <v>3.4970648052471542</v>
      </c>
      <c r="AE20">
        <f t="shared" si="13"/>
        <v>1.2906369899270469</v>
      </c>
      <c r="AF20">
        <f t="shared" si="14"/>
        <v>22.483844757080078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22.819740295410156</v>
      </c>
      <c r="AL20" s="1">
        <v>22.483844757080078</v>
      </c>
      <c r="AM20" s="1">
        <v>23.016057968139648</v>
      </c>
      <c r="AN20" s="1">
        <v>399.95806884765625</v>
      </c>
      <c r="AO20" s="1">
        <v>395.41375732421875</v>
      </c>
      <c r="AP20" s="1">
        <v>12.883115768432617</v>
      </c>
      <c r="AQ20" s="1">
        <v>14.259000778198242</v>
      </c>
      <c r="AR20" s="1">
        <v>46.718540191650391</v>
      </c>
      <c r="AS20" s="1">
        <v>51.707962036132813</v>
      </c>
      <c r="AT20" s="1">
        <v>501.08840942382813</v>
      </c>
      <c r="AU20" s="1">
        <v>250</v>
      </c>
      <c r="AV20" s="1">
        <v>0.54968631267547607</v>
      </c>
      <c r="AW20" s="1">
        <v>101.14235687255859</v>
      </c>
      <c r="AX20" s="1">
        <v>0.36835962533950806</v>
      </c>
      <c r="AY20" s="1">
        <v>-7.6753616333007813E-2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2.5054420471191401</v>
      </c>
      <c r="BH20">
        <f t="shared" si="18"/>
        <v>3.4970648052471544E-3</v>
      </c>
      <c r="BI20">
        <f t="shared" si="19"/>
        <v>295.63384475708006</v>
      </c>
      <c r="BJ20">
        <f t="shared" si="20"/>
        <v>295.96974029541013</v>
      </c>
      <c r="BK20">
        <f t="shared" si="21"/>
        <v>39.999999105930328</v>
      </c>
      <c r="BL20">
        <f t="shared" si="22"/>
        <v>-0.44210922531760816</v>
      </c>
      <c r="BM20">
        <f t="shared" si="23"/>
        <v>2.7328259352816642</v>
      </c>
      <c r="BN20">
        <f t="shared" si="24"/>
        <v>27.01959910549721</v>
      </c>
      <c r="BO20">
        <f t="shared" si="25"/>
        <v>12.760598327298968</v>
      </c>
      <c r="BP20">
        <f t="shared" si="26"/>
        <v>22.651792526245117</v>
      </c>
      <c r="BQ20">
        <f t="shared" si="27"/>
        <v>2.7608394428325282</v>
      </c>
      <c r="BR20">
        <f t="shared" si="28"/>
        <v>0.26839555230640383</v>
      </c>
      <c r="BS20">
        <f t="shared" si="29"/>
        <v>1.4421889453546173</v>
      </c>
      <c r="BT20">
        <f t="shared" si="30"/>
        <v>1.318650497477911</v>
      </c>
      <c r="BU20">
        <f t="shared" si="31"/>
        <v>0.16844680980610635</v>
      </c>
      <c r="BV20">
        <f t="shared" si="32"/>
        <v>33.226988014316262</v>
      </c>
      <c r="BW20">
        <f t="shared" si="33"/>
        <v>0.83081844533332183</v>
      </c>
      <c r="BX20">
        <f t="shared" si="34"/>
        <v>53.17075647918935</v>
      </c>
      <c r="BY20">
        <f t="shared" si="35"/>
        <v>393.96014248856289</v>
      </c>
      <c r="BZ20">
        <f t="shared" si="36"/>
        <v>1.3500154423055601E-2</v>
      </c>
      <c r="CA20">
        <f t="shared" si="37"/>
        <v>1591.9683227539063</v>
      </c>
      <c r="CB20">
        <f t="shared" si="38"/>
        <v>218.60861754417422</v>
      </c>
      <c r="CC20">
        <f t="shared" si="39"/>
        <v>1247.093017578125</v>
      </c>
      <c r="CD20">
        <f t="shared" si="40"/>
        <v>0.83782779775451099</v>
      </c>
      <c r="CE20">
        <f t="shared" si="41"/>
        <v>0.4365963037186677</v>
      </c>
    </row>
    <row r="21" spans="1:83" x14ac:dyDescent="0.25">
      <c r="A21" s="1">
        <v>9</v>
      </c>
      <c r="B21" s="1" t="s">
        <v>104</v>
      </c>
      <c r="C21" s="1">
        <v>2092.5000043073669</v>
      </c>
      <c r="D21" s="1">
        <v>0</v>
      </c>
      <c r="E21">
        <f t="shared" si="0"/>
        <v>5.4318735794063073</v>
      </c>
      <c r="F21">
        <f t="shared" si="1"/>
        <v>0.27319732897432952</v>
      </c>
      <c r="G21">
        <f t="shared" si="2"/>
        <v>356.95880723733728</v>
      </c>
      <c r="H21" s="1">
        <v>19</v>
      </c>
      <c r="I21" s="1">
        <v>0</v>
      </c>
      <c r="J21" s="1">
        <v>350.17218017578125</v>
      </c>
      <c r="K21" s="1">
        <v>1942.1405029296875</v>
      </c>
      <c r="L21" s="1">
        <v>0</v>
      </c>
      <c r="M21" s="1">
        <v>1295.1815185546875</v>
      </c>
      <c r="N21" s="1">
        <v>467.48883056640625</v>
      </c>
      <c r="O21">
        <f t="shared" si="3"/>
        <v>0.81969781298132027</v>
      </c>
      <c r="P21">
        <f t="shared" si="4"/>
        <v>1</v>
      </c>
      <c r="Q21">
        <f t="shared" si="5"/>
        <v>0.6390553572073171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4.9057905450927787E-2</v>
      </c>
      <c r="X21">
        <f t="shared" si="8"/>
        <v>0.6390553572073171</v>
      </c>
      <c r="Y21">
        <f t="shared" si="9"/>
        <v>0.33311646783488263</v>
      </c>
      <c r="Z21">
        <f t="shared" si="10"/>
        <v>0.4995122113052935</v>
      </c>
      <c r="AA21" s="1">
        <v>149.37889099121094</v>
      </c>
      <c r="AB21" s="1">
        <v>0.5</v>
      </c>
      <c r="AC21">
        <f t="shared" si="11"/>
        <v>41.719102199439206</v>
      </c>
      <c r="AD21">
        <f t="shared" si="12"/>
        <v>3.4054135682214284</v>
      </c>
      <c r="AE21">
        <f t="shared" si="13"/>
        <v>1.2712110232188292</v>
      </c>
      <c r="AF21">
        <f t="shared" si="14"/>
        <v>22.320613861083984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22.850715637207031</v>
      </c>
      <c r="AL21" s="1">
        <v>22.320613861083984</v>
      </c>
      <c r="AM21" s="1">
        <v>23.007596969604492</v>
      </c>
      <c r="AN21" s="1">
        <v>399.99093627929688</v>
      </c>
      <c r="AO21" s="1">
        <v>397.28274536132813</v>
      </c>
      <c r="AP21" s="1">
        <v>12.84470272064209</v>
      </c>
      <c r="AQ21" s="1">
        <v>14.184714317321777</v>
      </c>
      <c r="AR21" s="1">
        <v>46.490318298339844</v>
      </c>
      <c r="AS21" s="1">
        <v>51.340377807617188</v>
      </c>
      <c r="AT21" s="1">
        <v>501.05667114257813</v>
      </c>
      <c r="AU21" s="1">
        <v>150</v>
      </c>
      <c r="AV21" s="1">
        <v>1.2445536851882935</v>
      </c>
      <c r="AW21" s="1">
        <v>101.13893127441406</v>
      </c>
      <c r="AX21" s="1">
        <v>0.30737939476966858</v>
      </c>
      <c r="AY21" s="1">
        <v>-7.6423503458499908E-2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2.5052833557128902</v>
      </c>
      <c r="BH21">
        <f t="shared" si="18"/>
        <v>3.4054135682214282E-3</v>
      </c>
      <c r="BI21">
        <f t="shared" si="19"/>
        <v>295.47061386108396</v>
      </c>
      <c r="BJ21">
        <f t="shared" si="20"/>
        <v>296.00071563720701</v>
      </c>
      <c r="BK21">
        <f t="shared" si="21"/>
        <v>23.999999463558197</v>
      </c>
      <c r="BL21">
        <f t="shared" si="22"/>
        <v>-0.48134803881204613</v>
      </c>
      <c r="BM21">
        <f t="shared" si="23"/>
        <v>2.7058378697056336</v>
      </c>
      <c r="BN21">
        <f t="shared" si="24"/>
        <v>26.753672751040344</v>
      </c>
      <c r="BO21">
        <f t="shared" si="25"/>
        <v>12.568958433718567</v>
      </c>
      <c r="BP21">
        <f t="shared" si="26"/>
        <v>22.585664749145508</v>
      </c>
      <c r="BQ21">
        <f t="shared" si="27"/>
        <v>2.7497795549711226</v>
      </c>
      <c r="BR21">
        <f t="shared" si="28"/>
        <v>0.26539251572993688</v>
      </c>
      <c r="BS21">
        <f t="shared" si="29"/>
        <v>1.4346268464868044</v>
      </c>
      <c r="BT21">
        <f t="shared" si="30"/>
        <v>1.3151527084843182</v>
      </c>
      <c r="BU21">
        <f t="shared" si="31"/>
        <v>0.16655431240924551</v>
      </c>
      <c r="BV21">
        <f t="shared" si="32"/>
        <v>36.102432272973871</v>
      </c>
      <c r="BW21">
        <f t="shared" si="33"/>
        <v>0.89850065578026483</v>
      </c>
      <c r="BX21">
        <f t="shared" si="34"/>
        <v>53.4081449073432</v>
      </c>
      <c r="BY21">
        <f t="shared" si="35"/>
        <v>396.4933749968319</v>
      </c>
      <c r="BZ21">
        <f t="shared" si="36"/>
        <v>7.3168004698595298E-3</v>
      </c>
      <c r="CA21">
        <f t="shared" si="37"/>
        <v>1591.9683227539063</v>
      </c>
      <c r="CB21">
        <f t="shared" si="38"/>
        <v>131.10779027938844</v>
      </c>
      <c r="CC21">
        <f t="shared" si="39"/>
        <v>1295.1815185546875</v>
      </c>
      <c r="CD21">
        <f t="shared" si="40"/>
        <v>0.87585662318229252</v>
      </c>
      <c r="CE21">
        <f t="shared" si="41"/>
        <v>0.406389357833353</v>
      </c>
    </row>
    <row r="22" spans="1:83" x14ac:dyDescent="0.25">
      <c r="A22" s="1">
        <v>10</v>
      </c>
      <c r="B22" s="1" t="s">
        <v>105</v>
      </c>
      <c r="C22" s="1">
        <v>2194.5000043073669</v>
      </c>
      <c r="D22" s="1">
        <v>0</v>
      </c>
      <c r="E22">
        <f t="shared" si="0"/>
        <v>3.5061480830735205</v>
      </c>
      <c r="F22">
        <f t="shared" si="1"/>
        <v>0.2598964620643493</v>
      </c>
      <c r="G22">
        <f t="shared" si="2"/>
        <v>368.25498039875833</v>
      </c>
      <c r="H22" s="1">
        <v>20</v>
      </c>
      <c r="I22" s="1">
        <v>0</v>
      </c>
      <c r="J22" s="1">
        <v>350.17218017578125</v>
      </c>
      <c r="K22" s="1">
        <v>1942.1405029296875</v>
      </c>
      <c r="L22" s="1">
        <v>0</v>
      </c>
      <c r="M22" s="1">
        <v>1336.0645751953125</v>
      </c>
      <c r="N22" s="1">
        <v>444.36590576171875</v>
      </c>
      <c r="O22">
        <f t="shared" si="3"/>
        <v>0.81969781298132027</v>
      </c>
      <c r="P22">
        <f t="shared" si="4"/>
        <v>1</v>
      </c>
      <c r="Q22">
        <f t="shared" si="5"/>
        <v>0.66740686489890722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5.1583540126805244E-2</v>
      </c>
      <c r="X22">
        <f t="shared" si="8"/>
        <v>0.66740686489890722</v>
      </c>
      <c r="Y22">
        <f t="shared" si="9"/>
        <v>0.31206595342619098</v>
      </c>
      <c r="Z22">
        <f t="shared" si="10"/>
        <v>0.45362772053572026</v>
      </c>
      <c r="AA22" s="1">
        <v>101.02165222167969</v>
      </c>
      <c r="AB22" s="1">
        <v>0.5</v>
      </c>
      <c r="AC22">
        <f t="shared" si="11"/>
        <v>29.44892571726329</v>
      </c>
      <c r="AD22">
        <f t="shared" si="12"/>
        <v>3.2082240671601872</v>
      </c>
      <c r="AE22">
        <f t="shared" si="13"/>
        <v>1.2571743181136528</v>
      </c>
      <c r="AF22">
        <f t="shared" si="14"/>
        <v>22.216554641723633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22.840167999267578</v>
      </c>
      <c r="AL22" s="1">
        <v>22.216554641723633</v>
      </c>
      <c r="AM22" s="1">
        <v>23.006853103637695</v>
      </c>
      <c r="AN22" s="1">
        <v>400.0196533203125</v>
      </c>
      <c r="AO22" s="1">
        <v>398.10635375976563</v>
      </c>
      <c r="AP22" s="1">
        <v>12.890546798706055</v>
      </c>
      <c r="AQ22" s="1">
        <v>14.155640602111816</v>
      </c>
      <c r="AR22" s="1">
        <v>46.682628631591797</v>
      </c>
      <c r="AS22" s="1">
        <v>51.264122009277344</v>
      </c>
      <c r="AT22" s="1">
        <v>500.01187133789063</v>
      </c>
      <c r="AU22" s="1">
        <v>100</v>
      </c>
      <c r="AV22" s="1">
        <v>1.28400719165802</v>
      </c>
      <c r="AW22" s="1">
        <v>101.1314697265625</v>
      </c>
      <c r="AX22" s="1">
        <v>0.3055117130279541</v>
      </c>
      <c r="AY22" s="1">
        <v>-7.6543569564819336E-2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2.5000593566894529</v>
      </c>
      <c r="BH22">
        <f t="shared" si="18"/>
        <v>3.2082240671601871E-3</v>
      </c>
      <c r="BI22">
        <f t="shared" si="19"/>
        <v>295.36655464172361</v>
      </c>
      <c r="BJ22">
        <f t="shared" si="20"/>
        <v>295.99016799926756</v>
      </c>
      <c r="BK22">
        <f t="shared" si="21"/>
        <v>15.999999642372131</v>
      </c>
      <c r="BL22">
        <f t="shared" si="22"/>
        <v>-0.47442939281647462</v>
      </c>
      <c r="BM22">
        <f t="shared" si="23"/>
        <v>2.6887550571262229</v>
      </c>
      <c r="BN22">
        <f t="shared" si="24"/>
        <v>26.586729772602254</v>
      </c>
      <c r="BO22">
        <f t="shared" si="25"/>
        <v>12.431089170490438</v>
      </c>
      <c r="BP22">
        <f t="shared" si="26"/>
        <v>22.528361320495605</v>
      </c>
      <c r="BQ22">
        <f t="shared" si="27"/>
        <v>2.7402269149206426</v>
      </c>
      <c r="BR22">
        <f t="shared" si="28"/>
        <v>0.25282328020188577</v>
      </c>
      <c r="BS22">
        <f t="shared" si="29"/>
        <v>1.4315807390125701</v>
      </c>
      <c r="BT22">
        <f t="shared" si="30"/>
        <v>1.3086461759080725</v>
      </c>
      <c r="BU22">
        <f t="shared" si="31"/>
        <v>0.15863516441938058</v>
      </c>
      <c r="BV22">
        <f t="shared" si="32"/>
        <v>37.242167401852896</v>
      </c>
      <c r="BW22">
        <f t="shared" si="33"/>
        <v>0.92501658644960771</v>
      </c>
      <c r="BX22">
        <f t="shared" si="34"/>
        <v>53.569923045702964</v>
      </c>
      <c r="BY22">
        <f t="shared" si="35"/>
        <v>397.59683354545018</v>
      </c>
      <c r="BZ22">
        <f t="shared" si="36"/>
        <v>4.7239833708488744E-3</v>
      </c>
      <c r="CA22">
        <f t="shared" si="37"/>
        <v>1591.9683227539063</v>
      </c>
      <c r="CB22">
        <f t="shared" si="38"/>
        <v>87.35631699562073</v>
      </c>
      <c r="CC22">
        <f t="shared" si="39"/>
        <v>1336.0645751953125</v>
      </c>
      <c r="CD22">
        <f t="shared" si="40"/>
        <v>0.9044584114232147</v>
      </c>
      <c r="CE22">
        <f t="shared" si="41"/>
        <v>0.38070853488211337</v>
      </c>
    </row>
    <row r="23" spans="1:83" x14ac:dyDescent="0.25">
      <c r="A23" s="1">
        <v>11</v>
      </c>
      <c r="B23" s="1" t="s">
        <v>106</v>
      </c>
      <c r="C23" s="1">
        <v>2287.5000043073669</v>
      </c>
      <c r="D23" s="1">
        <v>0</v>
      </c>
      <c r="E23">
        <f t="shared" si="0"/>
        <v>0.64852692425294844</v>
      </c>
      <c r="F23">
        <f t="shared" si="1"/>
        <v>0.23694764445082428</v>
      </c>
      <c r="G23">
        <f t="shared" si="2"/>
        <v>386.92355271862385</v>
      </c>
      <c r="H23" s="1">
        <v>21</v>
      </c>
      <c r="I23" s="1">
        <v>0</v>
      </c>
      <c r="J23" s="1">
        <v>350.17218017578125</v>
      </c>
      <c r="K23" s="1">
        <v>1942.1405029296875</v>
      </c>
      <c r="L23" s="1">
        <v>0</v>
      </c>
      <c r="M23" s="1">
        <v>1378.561767578125</v>
      </c>
      <c r="N23" s="1">
        <v>413.98916625976563</v>
      </c>
      <c r="O23">
        <f t="shared" si="3"/>
        <v>0.81969781298132027</v>
      </c>
      <c r="P23">
        <f t="shared" si="4"/>
        <v>1</v>
      </c>
      <c r="Q23">
        <f t="shared" si="5"/>
        <v>0.69969487331201186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3.7752184662490702E-2</v>
      </c>
      <c r="X23">
        <f t="shared" si="8"/>
        <v>0.69969487331201186</v>
      </c>
      <c r="Y23">
        <f t="shared" si="9"/>
        <v>0.29018432729321753</v>
      </c>
      <c r="Z23">
        <f t="shared" si="10"/>
        <v>0.40881645538572048</v>
      </c>
      <c r="AA23" s="1">
        <v>48.928543090820313</v>
      </c>
      <c r="AB23" s="1">
        <v>0.5</v>
      </c>
      <c r="AC23">
        <f t="shared" si="11"/>
        <v>14.949440260049879</v>
      </c>
      <c r="AD23">
        <f t="shared" si="12"/>
        <v>2.8979117806597627</v>
      </c>
      <c r="AE23">
        <f t="shared" si="13"/>
        <v>1.242705963492222</v>
      </c>
      <c r="AF23">
        <f t="shared" si="14"/>
        <v>22.123580932617188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22.788288116455078</v>
      </c>
      <c r="AL23" s="1">
        <v>22.123580932617188</v>
      </c>
      <c r="AM23" s="1">
        <v>23.013694763183594</v>
      </c>
      <c r="AN23" s="1">
        <v>399.98135375976563</v>
      </c>
      <c r="AO23" s="1">
        <v>399.25851440429688</v>
      </c>
      <c r="AP23" s="1">
        <v>13.004361152648926</v>
      </c>
      <c r="AQ23" s="1">
        <v>14.148110389709473</v>
      </c>
      <c r="AR23" s="1">
        <v>47.244674682617188</v>
      </c>
      <c r="AS23" s="1">
        <v>51.39990234375</v>
      </c>
      <c r="AT23" s="1">
        <v>499.56961059570313</v>
      </c>
      <c r="AU23" s="1">
        <v>50</v>
      </c>
      <c r="AV23" s="1">
        <v>1.2219974994659424</v>
      </c>
      <c r="AW23" s="1">
        <v>101.13478088378906</v>
      </c>
      <c r="AX23" s="1">
        <v>0.36360803246498108</v>
      </c>
      <c r="AY23" s="1">
        <v>-7.6304055750370026E-2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2.4978480529785152</v>
      </c>
      <c r="BH23">
        <f t="shared" si="18"/>
        <v>2.8979117806597629E-3</v>
      </c>
      <c r="BI23">
        <f t="shared" si="19"/>
        <v>295.27358093261716</v>
      </c>
      <c r="BJ23">
        <f t="shared" si="20"/>
        <v>295.93828811645506</v>
      </c>
      <c r="BK23">
        <f t="shared" si="21"/>
        <v>7.9999998211860657</v>
      </c>
      <c r="BL23">
        <f t="shared" si="22"/>
        <v>-0.44988516222687519</v>
      </c>
      <c r="BM23">
        <f t="shared" si="23"/>
        <v>2.673572007675149</v>
      </c>
      <c r="BN23">
        <f t="shared" si="24"/>
        <v>26.435732438549209</v>
      </c>
      <c r="BO23">
        <f t="shared" si="25"/>
        <v>12.287622048839737</v>
      </c>
      <c r="BP23">
        <f t="shared" si="26"/>
        <v>22.455934524536133</v>
      </c>
      <c r="BQ23">
        <f t="shared" si="27"/>
        <v>2.7281947222203229</v>
      </c>
      <c r="BR23">
        <f t="shared" si="28"/>
        <v>0.23105427325620087</v>
      </c>
      <c r="BS23">
        <f t="shared" si="29"/>
        <v>1.4308660441829271</v>
      </c>
      <c r="BT23">
        <f t="shared" si="30"/>
        <v>1.2973286780373958</v>
      </c>
      <c r="BU23">
        <f t="shared" si="31"/>
        <v>0.14492708666933329</v>
      </c>
      <c r="BV23">
        <f t="shared" si="32"/>
        <v>39.13142872297523</v>
      </c>
      <c r="BW23">
        <f t="shared" si="33"/>
        <v>0.96910532589623777</v>
      </c>
      <c r="BX23">
        <f t="shared" si="34"/>
        <v>53.736187720550511</v>
      </c>
      <c r="BY23">
        <f t="shared" si="35"/>
        <v>399.16426921852451</v>
      </c>
      <c r="BZ23">
        <f t="shared" si="36"/>
        <v>8.730582176534749E-4</v>
      </c>
      <c r="CA23">
        <f t="shared" si="37"/>
        <v>1591.9683227539063</v>
      </c>
      <c r="CB23">
        <f t="shared" si="38"/>
        <v>43.667060303688046</v>
      </c>
      <c r="CC23">
        <f t="shared" si="39"/>
        <v>1378.561767578125</v>
      </c>
      <c r="CD23">
        <f t="shared" si="40"/>
        <v>0.93794473722241523</v>
      </c>
      <c r="CE23">
        <f t="shared" si="41"/>
        <v>0.35401378739536832</v>
      </c>
    </row>
    <row r="24" spans="1:83" x14ac:dyDescent="0.25">
      <c r="A24" s="1">
        <v>12</v>
      </c>
      <c r="B24" s="1" t="s">
        <v>107</v>
      </c>
      <c r="C24" s="1">
        <v>2390.5000043073669</v>
      </c>
      <c r="D24" s="1">
        <v>0</v>
      </c>
      <c r="E24">
        <f t="shared" si="0"/>
        <v>-3.1490492652658273</v>
      </c>
      <c r="F24">
        <f t="shared" si="1"/>
        <v>0.20722387895001015</v>
      </c>
      <c r="G24">
        <f t="shared" si="2"/>
        <v>417.28437674603498</v>
      </c>
      <c r="H24" s="1">
        <v>22</v>
      </c>
      <c r="I24" s="1">
        <v>0</v>
      </c>
      <c r="J24" s="1">
        <v>350.17218017578125</v>
      </c>
      <c r="K24" s="1">
        <v>1942.1405029296875</v>
      </c>
      <c r="L24" s="1">
        <v>0</v>
      </c>
      <c r="M24" s="1">
        <v>1424.4146728515625</v>
      </c>
      <c r="N24" s="1">
        <v>364.71038818359375</v>
      </c>
      <c r="O24">
        <f t="shared" si="3"/>
        <v>0.81969781298132027</v>
      </c>
      <c r="P24">
        <f t="shared" si="4"/>
        <v>1</v>
      </c>
      <c r="Q24">
        <f t="shared" si="5"/>
        <v>0.74395771460745119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0.74395771460745119</v>
      </c>
      <c r="Y24">
        <f t="shared" si="9"/>
        <v>0.26657485866606662</v>
      </c>
      <c r="Z24">
        <f t="shared" si="10"/>
        <v>0.36346566764977217</v>
      </c>
      <c r="AA24" s="1">
        <v>0.10600809752941132</v>
      </c>
      <c r="AB24" s="1">
        <v>0.5</v>
      </c>
      <c r="AC24">
        <f t="shared" si="11"/>
        <v>3.4306510756021119E-2</v>
      </c>
      <c r="AD24">
        <f t="shared" si="12"/>
        <v>2.5285866219872783</v>
      </c>
      <c r="AE24">
        <f t="shared" si="13"/>
        <v>1.2359776553039408</v>
      </c>
      <c r="AF24">
        <f t="shared" si="14"/>
        <v>22.102224349975586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22.759489059448242</v>
      </c>
      <c r="AL24" s="1">
        <v>22.102224349975586</v>
      </c>
      <c r="AM24" s="1">
        <v>23.009904861450195</v>
      </c>
      <c r="AN24" s="1">
        <v>399.7874755859375</v>
      </c>
      <c r="AO24" s="1">
        <v>400.6427001953125</v>
      </c>
      <c r="AP24" s="1">
        <v>13.182403564453125</v>
      </c>
      <c r="AQ24" s="1">
        <v>14.180462837219238</v>
      </c>
      <c r="AR24" s="1">
        <v>47.974506378173828</v>
      </c>
      <c r="AS24" s="1">
        <v>51.606723785400391</v>
      </c>
      <c r="AT24" s="1">
        <v>499.51544189453125</v>
      </c>
      <c r="AU24" s="1">
        <v>0</v>
      </c>
      <c r="AV24" s="1">
        <v>1.1628056764602661</v>
      </c>
      <c r="AW24" s="1">
        <v>101.13332366943359</v>
      </c>
      <c r="AX24" s="1">
        <v>0.28670221567153931</v>
      </c>
      <c r="AY24" s="1">
        <v>-7.7294111251831055E-2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2.4975772094726563</v>
      </c>
      <c r="BH24">
        <f t="shared" si="18"/>
        <v>2.5285866219872783E-3</v>
      </c>
      <c r="BI24">
        <f t="shared" si="19"/>
        <v>295.25222434997556</v>
      </c>
      <c r="BJ24">
        <f t="shared" si="20"/>
        <v>295.90948905944822</v>
      </c>
      <c r="BK24">
        <f t="shared" si="21"/>
        <v>0</v>
      </c>
      <c r="BL24">
        <f t="shared" si="22"/>
        <v>-0.41705794152195924</v>
      </c>
      <c r="BM24">
        <f t="shared" si="23"/>
        <v>2.6700949932028086</v>
      </c>
      <c r="BN24">
        <f t="shared" si="24"/>
        <v>26.401732844560065</v>
      </c>
      <c r="BO24">
        <f t="shared" si="25"/>
        <v>12.221270007340827</v>
      </c>
      <c r="BP24">
        <f t="shared" si="26"/>
        <v>22.430856704711914</v>
      </c>
      <c r="BQ24">
        <f t="shared" si="27"/>
        <v>2.7240393576201378</v>
      </c>
      <c r="BR24">
        <f t="shared" si="28"/>
        <v>0.20270224141626586</v>
      </c>
      <c r="BS24">
        <f t="shared" si="29"/>
        <v>1.4341173378988679</v>
      </c>
      <c r="BT24">
        <f t="shared" si="30"/>
        <v>1.28992201972127</v>
      </c>
      <c r="BU24">
        <f t="shared" si="31"/>
        <v>0.1270875279039404</v>
      </c>
      <c r="BV24">
        <f t="shared" si="32"/>
        <v>42.201355935654625</v>
      </c>
      <c r="BW24">
        <f t="shared" si="33"/>
        <v>1.0415374510570383</v>
      </c>
      <c r="BX24">
        <f t="shared" si="34"/>
        <v>53.782589928294875</v>
      </c>
      <c r="BY24">
        <f t="shared" si="35"/>
        <v>401.10032611940687</v>
      </c>
      <c r="BZ24">
        <f t="shared" si="36"/>
        <v>-4.2224853551320937E-3</v>
      </c>
      <c r="CA24">
        <f t="shared" si="37"/>
        <v>1591.9683227539063</v>
      </c>
      <c r="CB24">
        <f t="shared" si="38"/>
        <v>0</v>
      </c>
      <c r="CC24">
        <f t="shared" si="39"/>
        <v>1424.4146728515625</v>
      </c>
      <c r="CD24">
        <f t="shared" si="40"/>
        <v>0.9864665491200223</v>
      </c>
      <c r="CE24">
        <f t="shared" si="41"/>
        <v>0.32521113811016289</v>
      </c>
    </row>
    <row r="25" spans="1:83" x14ac:dyDescent="0.25">
      <c r="A25" s="1">
        <v>13</v>
      </c>
      <c r="B25" s="1" t="s">
        <v>108</v>
      </c>
      <c r="C25" s="1">
        <v>2880.4999988628551</v>
      </c>
      <c r="D25" s="1">
        <v>0</v>
      </c>
      <c r="E25">
        <f t="shared" si="0"/>
        <v>-2.232418370258352</v>
      </c>
      <c r="F25">
        <f t="shared" si="1"/>
        <v>8.5805668222717152E-2</v>
      </c>
      <c r="G25">
        <f t="shared" si="2"/>
        <v>433.02714983202253</v>
      </c>
      <c r="H25" s="1">
        <v>22</v>
      </c>
      <c r="I25" s="1">
        <v>0</v>
      </c>
      <c r="J25" s="1">
        <v>350.17218017578125</v>
      </c>
      <c r="K25" s="1">
        <v>1942.1405029296875</v>
      </c>
      <c r="L25" s="1">
        <v>0</v>
      </c>
      <c r="M25" s="1">
        <v>1424.4146728515625</v>
      </c>
      <c r="N25" s="1">
        <v>364.71038818359375</v>
      </c>
      <c r="O25">
        <f t="shared" si="3"/>
        <v>0.81969781298132027</v>
      </c>
      <c r="P25">
        <f t="shared" si="4"/>
        <v>1</v>
      </c>
      <c r="Q25">
        <f t="shared" si="5"/>
        <v>0.74395771460745119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0.74395771460745119</v>
      </c>
      <c r="Y25">
        <f t="shared" si="9"/>
        <v>0.26657485866606662</v>
      </c>
      <c r="Z25">
        <f>($K$25-M25)/M25</f>
        <v>0.36346566764977217</v>
      </c>
      <c r="AA25" s="1">
        <v>0.10600809752941132</v>
      </c>
      <c r="AB25" s="1">
        <v>0.5</v>
      </c>
      <c r="AC25">
        <f t="shared" si="11"/>
        <v>3.4306510756021119E-2</v>
      </c>
      <c r="AD25">
        <f t="shared" si="12"/>
        <v>1.2269075833477527</v>
      </c>
      <c r="AE25">
        <f t="shared" si="13"/>
        <v>1.4297197316966475</v>
      </c>
      <c r="AF25">
        <f t="shared" si="14"/>
        <v>22.576742172241211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22.671762466430664</v>
      </c>
      <c r="AL25" s="1">
        <v>22.576742172241211</v>
      </c>
      <c r="AM25" s="1">
        <v>23.007863998413086</v>
      </c>
      <c r="AN25" s="1">
        <v>399.986572265625</v>
      </c>
      <c r="AO25" s="1">
        <v>400.68267822265625</v>
      </c>
      <c r="AP25" s="1">
        <v>12.557003974914551</v>
      </c>
      <c r="AQ25" s="1">
        <v>13.041213035583496</v>
      </c>
      <c r="AR25" s="1">
        <v>45.930793762207031</v>
      </c>
      <c r="AS25" s="1">
        <v>47.701927185058594</v>
      </c>
      <c r="AT25" s="1">
        <v>500.15884399414063</v>
      </c>
      <c r="AU25" s="1">
        <v>0</v>
      </c>
      <c r="AV25" s="1">
        <v>0.48063063621520996</v>
      </c>
      <c r="AW25" s="1">
        <v>101.10796356201172</v>
      </c>
      <c r="AX25" s="1">
        <v>0.41426873207092285</v>
      </c>
      <c r="AY25" s="1">
        <v>-6.8700410425662994E-2</v>
      </c>
      <c r="AZ25" s="1">
        <v>0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2.5007942199707029</v>
      </c>
      <c r="BH25">
        <f t="shared" si="18"/>
        <v>1.2269075833477527E-3</v>
      </c>
      <c r="BI25">
        <f t="shared" si="19"/>
        <v>295.72674217224119</v>
      </c>
      <c r="BJ25">
        <f t="shared" si="20"/>
        <v>295.82176246643064</v>
      </c>
      <c r="BK25">
        <f t="shared" si="21"/>
        <v>0</v>
      </c>
      <c r="BL25">
        <f t="shared" si="22"/>
        <v>-0.21228154799506829</v>
      </c>
      <c r="BM25">
        <f t="shared" si="23"/>
        <v>2.7482902241028557</v>
      </c>
      <c r="BN25">
        <f t="shared" si="24"/>
        <v>27.18173848311433</v>
      </c>
      <c r="BO25">
        <f t="shared" si="25"/>
        <v>14.140525447530834</v>
      </c>
      <c r="BP25">
        <f t="shared" si="26"/>
        <v>22.624252319335938</v>
      </c>
      <c r="BQ25">
        <f t="shared" si="27"/>
        <v>2.7562286155351527</v>
      </c>
      <c r="BR25">
        <f t="shared" si="28"/>
        <v>8.5020366865944316E-2</v>
      </c>
      <c r="BS25">
        <f t="shared" si="29"/>
        <v>1.3185704924062083</v>
      </c>
      <c r="BT25">
        <f t="shared" si="30"/>
        <v>1.4376581231289445</v>
      </c>
      <c r="BU25">
        <f t="shared" si="31"/>
        <v>5.3207730083433248E-2</v>
      </c>
      <c r="BV25">
        <f t="shared" si="32"/>
        <v>43.782493286577925</v>
      </c>
      <c r="BW25">
        <f t="shared" si="33"/>
        <v>1.0807234087404016</v>
      </c>
      <c r="BX25">
        <f t="shared" si="34"/>
        <v>47.396015247513581</v>
      </c>
      <c r="BY25">
        <f t="shared" si="35"/>
        <v>401.00709757389444</v>
      </c>
      <c r="BZ25">
        <f t="shared" si="36"/>
        <v>-2.6385501841671732E-3</v>
      </c>
      <c r="CA25">
        <f t="shared" si="37"/>
        <v>1591.9683227539063</v>
      </c>
      <c r="CB25">
        <f t="shared" si="38"/>
        <v>0</v>
      </c>
      <c r="CC25">
        <f t="shared" si="39"/>
        <v>1424.4146728515625</v>
      </c>
      <c r="CD25">
        <f t="shared" si="40"/>
        <v>0.9864665491200223</v>
      </c>
      <c r="CE25">
        <f t="shared" si="41"/>
        <v>0.32521113811016289</v>
      </c>
    </row>
    <row r="27" spans="1:83" x14ac:dyDescent="0.25">
      <c r="AU27" s="1"/>
    </row>
    <row r="28" spans="1:83" x14ac:dyDescent="0.25">
      <c r="AU28" s="1"/>
    </row>
    <row r="29" spans="1:83" x14ac:dyDescent="0.25">
      <c r="AU29" s="1"/>
    </row>
    <row r="30" spans="1:83" x14ac:dyDescent="0.25">
      <c r="AU30" s="1"/>
    </row>
    <row r="31" spans="1:83" x14ac:dyDescent="0.25">
      <c r="AU31" s="1"/>
    </row>
    <row r="32" spans="1:83" x14ac:dyDescent="0.25">
      <c r="AU32" s="1"/>
    </row>
    <row r="33" spans="47:47" x14ac:dyDescent="0.25">
      <c r="AU33" s="1"/>
    </row>
    <row r="34" spans="47:47" x14ac:dyDescent="0.25">
      <c r="AU34" s="1"/>
    </row>
    <row r="35" spans="47:47" x14ac:dyDescent="0.25">
      <c r="AU35" s="1"/>
    </row>
    <row r="36" spans="47:47" x14ac:dyDescent="0.25">
      <c r="AU36" s="1"/>
    </row>
    <row r="37" spans="47:47" x14ac:dyDescent="0.25">
      <c r="AU37" s="1"/>
    </row>
    <row r="38" spans="47:47" x14ac:dyDescent="0.25">
      <c r="AU38" s="1"/>
    </row>
    <row r="39" spans="47:47" x14ac:dyDescent="0.25">
      <c r="AU39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2020_02_03_1200_1_basil_11_1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2020-02-03T14:48:51Z</dcterms:created>
  <dcterms:modified xsi:type="dcterms:W3CDTF">2020-02-13T09:41:18Z</dcterms:modified>
</cp:coreProperties>
</file>